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8_{0366B7DB-D319-4B93-B028-24D5817DDF8F}" xr6:coauthVersionLast="45" xr6:coauthVersionMax="45" xr10:uidLastSave="{00000000-0000-0000-0000-000000000000}"/>
  <bookViews>
    <workbookView xWindow="-120" yWindow="-120" windowWidth="24240" windowHeight="13140" xr2:uid="{66A86BD3-A6A8-422F-9706-50AE93335BDD}"/>
  </bookViews>
  <sheets>
    <sheet name="CONTÁBIL- FINANCEIRA " sheetId="1" r:id="rId1"/>
  </sheets>
  <externalReferences>
    <externalReference r:id="rId2"/>
  </externalReferences>
  <definedNames>
    <definedName name="__xlfn_IFERROR">#REF!</definedName>
    <definedName name="__xlfn_SUMIFS">#REF!</definedName>
    <definedName name="ANOCG">'[1]DADOS (OCULTAR)'!$AA$4:$AA$15</definedName>
    <definedName name="ANOS">'[1]DADOS (OCULTAR)'!$AN$3:$AN$13</definedName>
    <definedName name="CATDESP6">'[1]DADOS (OCULTAR)'!$B$3:$B$183</definedName>
    <definedName name="CLASSIF">#REF!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_FilterDatabase" localSheetId="0">'CONTÁBIL- FINANCEIRA '!$B$28:$G$277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NÃO">'CONTÁBIL- FINANCEIRA '!$G$6</definedName>
    <definedName name="Print_Area_0" localSheetId="0">'CONTÁBIL- FINANCEIRA '!$C$1:$G$289</definedName>
    <definedName name="Print_Area_0_0" localSheetId="0">'CONTÁBIL- FINANCEIRA '!$C$1:$G$289</definedName>
    <definedName name="Print_Area_0_0_0" localSheetId="0">'CONTÁBIL- FINANCEIRA '!$C$1:$G$289</definedName>
    <definedName name="Print_Area_0_0_0_0" localSheetId="0">'CONTÁBIL- FINANCEIRA '!$C$1:$G$289</definedName>
    <definedName name="Print_Area_0_0_0_0_0" localSheetId="0">'CONTÁBIL- FINANCEIRA '!$C$1:$G$289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" i="1" l="1"/>
  <c r="C8" i="1"/>
  <c r="G9" i="1"/>
  <c r="F17" i="1"/>
  <c r="F18" i="1"/>
  <c r="F24" i="1"/>
  <c r="F25" i="1"/>
  <c r="F31" i="1"/>
  <c r="F30" i="1" s="1"/>
  <c r="F29" i="1" s="1"/>
  <c r="F32" i="1"/>
  <c r="F33" i="1"/>
  <c r="F34" i="1"/>
  <c r="F35" i="1"/>
  <c r="F36" i="1"/>
  <c r="F37" i="1"/>
  <c r="F39" i="1"/>
  <c r="F38" i="1" s="1"/>
  <c r="F40" i="1"/>
  <c r="F41" i="1"/>
  <c r="F42" i="1"/>
  <c r="F43" i="1"/>
  <c r="F44" i="1"/>
  <c r="F45" i="1"/>
  <c r="F46" i="1"/>
  <c r="F48" i="1"/>
  <c r="F49" i="1"/>
  <c r="F50" i="1"/>
  <c r="F51" i="1"/>
  <c r="F47" i="1" s="1"/>
  <c r="F265" i="1" s="1"/>
  <c r="F266" i="1" s="1"/>
  <c r="F52" i="1"/>
  <c r="F69" i="1"/>
  <c r="F67" i="1" s="1"/>
  <c r="F61" i="1" s="1"/>
  <c r="F71" i="1"/>
  <c r="F79" i="1"/>
  <c r="F80" i="1"/>
  <c r="F81" i="1"/>
  <c r="F82" i="1"/>
  <c r="F84" i="1"/>
  <c r="F83" i="1" s="1"/>
  <c r="F85" i="1"/>
  <c r="D89" i="1"/>
  <c r="F89" i="1"/>
  <c r="D90" i="1"/>
  <c r="F90" i="1"/>
  <c r="G90" i="1"/>
  <c r="D91" i="1"/>
  <c r="D92" i="1"/>
  <c r="F92" i="1"/>
  <c r="G92" i="1"/>
  <c r="D93" i="1"/>
  <c r="C95" i="1"/>
  <c r="E95" i="1"/>
  <c r="F99" i="1"/>
  <c r="F98" i="1" s="1"/>
  <c r="F100" i="1"/>
  <c r="F101" i="1"/>
  <c r="F102" i="1"/>
  <c r="F104" i="1"/>
  <c r="F105" i="1"/>
  <c r="F106" i="1"/>
  <c r="F107" i="1"/>
  <c r="F103" i="1" s="1"/>
  <c r="F108" i="1"/>
  <c r="F109" i="1"/>
  <c r="F110" i="1"/>
  <c r="F111" i="1"/>
  <c r="F112" i="1"/>
  <c r="F113" i="1"/>
  <c r="F117" i="1"/>
  <c r="F116" i="1" s="1"/>
  <c r="F115" i="1" s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1" i="1"/>
  <c r="F130" i="1" s="1"/>
  <c r="F132" i="1"/>
  <c r="F133" i="1"/>
  <c r="F137" i="1"/>
  <c r="F136" i="1" s="1"/>
  <c r="F135" i="1" s="1"/>
  <c r="F134" i="1" s="1"/>
  <c r="F138" i="1"/>
  <c r="F139" i="1"/>
  <c r="F140" i="1"/>
  <c r="F141" i="1"/>
  <c r="F142" i="1"/>
  <c r="F143" i="1"/>
  <c r="F144" i="1"/>
  <c r="F145" i="1"/>
  <c r="F146" i="1"/>
  <c r="F147" i="1"/>
  <c r="F149" i="1"/>
  <c r="F148" i="1" s="1"/>
  <c r="F150" i="1"/>
  <c r="F151" i="1"/>
  <c r="F155" i="1"/>
  <c r="F154" i="1" s="1"/>
  <c r="F153" i="1" s="1"/>
  <c r="F156" i="1"/>
  <c r="F157" i="1"/>
  <c r="F158" i="1"/>
  <c r="F159" i="1"/>
  <c r="F162" i="1"/>
  <c r="F163" i="1"/>
  <c r="F161" i="1" s="1"/>
  <c r="F160" i="1" s="1"/>
  <c r="F164" i="1"/>
  <c r="F165" i="1"/>
  <c r="F166" i="1"/>
  <c r="F167" i="1"/>
  <c r="F168" i="1"/>
  <c r="F169" i="1"/>
  <c r="F172" i="1"/>
  <c r="F176" i="1"/>
  <c r="F182" i="1"/>
  <c r="F184" i="1"/>
  <c r="D189" i="1"/>
  <c r="F189" i="1"/>
  <c r="D190" i="1"/>
  <c r="F190" i="1"/>
  <c r="G190" i="1"/>
  <c r="D191" i="1"/>
  <c r="D192" i="1"/>
  <c r="F192" i="1"/>
  <c r="G192" i="1"/>
  <c r="C195" i="1"/>
  <c r="E195" i="1"/>
  <c r="F203" i="1"/>
  <c r="F208" i="1"/>
  <c r="F210" i="1" s="1"/>
  <c r="F217" i="1"/>
  <c r="F220" i="1" s="1"/>
  <c r="F222" i="1" s="1"/>
  <c r="F218" i="1"/>
  <c r="F227" i="1"/>
  <c r="F230" i="1"/>
  <c r="F236" i="1"/>
  <c r="F239" i="1" s="1"/>
  <c r="F237" i="1"/>
  <c r="F238" i="1"/>
  <c r="F247" i="1"/>
  <c r="F255" i="1"/>
  <c r="F257" i="1"/>
  <c r="F263" i="1"/>
  <c r="F264" i="1"/>
  <c r="F271" i="1"/>
  <c r="F273" i="1"/>
  <c r="F272" i="1" s="1"/>
  <c r="F274" i="1"/>
  <c r="F275" i="1"/>
  <c r="F276" i="1"/>
  <c r="F277" i="1"/>
  <c r="F278" i="1"/>
  <c r="F284" i="1"/>
  <c r="F285" i="1" s="1"/>
  <c r="F175" i="1" s="1"/>
  <c r="F279" i="1" l="1"/>
  <c r="F174" i="1"/>
  <c r="F114" i="1"/>
  <c r="F78" i="1"/>
  <c r="F179" i="1"/>
  <c r="F152" i="1"/>
  <c r="F97" i="1"/>
  <c r="F28" i="1"/>
  <c r="F177" i="1" l="1"/>
  <c r="F180" i="1" l="1"/>
  <c r="F178" i="1"/>
  <c r="F181" i="1" s="1"/>
</calcChain>
</file>

<file path=xl/sharedStrings.xml><?xml version="1.0" encoding="utf-8"?>
<sst xmlns="http://schemas.openxmlformats.org/spreadsheetml/2006/main" count="634" uniqueCount="409">
  <si>
    <t>NÃO</t>
  </si>
  <si>
    <t>SIM</t>
  </si>
  <si>
    <t>ASSINATURA RESPONSÁVEL PELA UNIDADE</t>
  </si>
  <si>
    <t xml:space="preserve">DATA </t>
  </si>
  <si>
    <t>RECEBIMENTO SES/SEAS/DGMMAS
(DATA e ASSINATURA)</t>
  </si>
  <si>
    <t>_____________________________________</t>
  </si>
  <si>
    <t>______/______/_______</t>
  </si>
  <si>
    <t>* NÃO ACUMULA, CONFORME CONTRATO A DIFERENÇA NÃO UTILIZADA É REVERTIDA PARA CUSTEIO.</t>
  </si>
  <si>
    <t>SALDO FINAL</t>
  </si>
  <si>
    <t>DESPESAS COM ENSINO E PESQUISA CONFORME PROPOSTA DA O.S.S</t>
  </si>
  <si>
    <t>VALOR</t>
  </si>
  <si>
    <t>DESCRIÇÃO</t>
  </si>
  <si>
    <t>DESPESAS COM ENSINO E PESQUISA</t>
  </si>
  <si>
    <t>10. Despesas com Ensino e Pesquisa</t>
  </si>
  <si>
    <t>SALDO FINAL = (a) + (b) - (c)</t>
  </si>
  <si>
    <t>Informação retirada da Relação de Despesa Paga</t>
  </si>
  <si>
    <t>DEVOLUÇÃO DE SUPERÁVIT (CONTRATO PLANO DE INVESTIMENTO AUTORIZADO)</t>
  </si>
  <si>
    <t>Informação retirada do Anexo IV</t>
  </si>
  <si>
    <t>9.5 OUTRAS DESPESAS COM INVESTIMENTOS</t>
  </si>
  <si>
    <t>9.4 VEÍCULOS</t>
  </si>
  <si>
    <t>9.3 OBRAS E CONSTRUÇÕES</t>
  </si>
  <si>
    <t>9.2 MÓVEIS E UTENSÍLIOS</t>
  </si>
  <si>
    <t>9.1 EQUIPAMENTOS</t>
  </si>
  <si>
    <t>9. DESPESA COM PLANO DE INVESTIMENTO AUTORIZADO PELA SESAU (c)</t>
  </si>
  <si>
    <t>RECEITA COM PLANO DE INVESTIMENTO AUTORIZADO PELA SES (b)</t>
  </si>
  <si>
    <t>Deverá ser igual ao saldo final do mês anterior</t>
  </si>
  <si>
    <t>SALDO ANTERIOR (a)</t>
  </si>
  <si>
    <t>CONTROLE DO PLANO DE INVESTIMENTO AUTORIZADO PELA SESAU</t>
  </si>
  <si>
    <t>SALDO FINAL (6 = 1+2-3-4-5)</t>
  </si>
  <si>
    <t>RESCISÕES (5)</t>
  </si>
  <si>
    <t>13º SALÁRIO (4)</t>
  </si>
  <si>
    <t>FÉRIAS (3)</t>
  </si>
  <si>
    <t>PROVISÃO DO MÊS (2)</t>
  </si>
  <si>
    <t>SALDO INICIAL (1)</t>
  </si>
  <si>
    <t>SALDO DE PROVISÕES</t>
  </si>
  <si>
    <t>TOTAL A PAGAR</t>
  </si>
  <si>
    <t>TOTAL</t>
  </si>
  <si>
    <t>Digitar</t>
  </si>
  <si>
    <t>Contas a Vencer nos meses posteriores ao mês subsequente à prestação de contas.</t>
  </si>
  <si>
    <t>Contas a Vencer no mês subsequente ao mês da prestação de contas.</t>
  </si>
  <si>
    <t>Contas Vencidas em meses anteriores à prestação de contas.</t>
  </si>
  <si>
    <t>Contas Vencidas no mês da prestação de contas</t>
  </si>
  <si>
    <t>FORNECEDORES</t>
  </si>
  <si>
    <t>BENEFÍCIOS</t>
  </si>
  <si>
    <t>ENCARGOS</t>
  </si>
  <si>
    <t>ORDENADOS</t>
  </si>
  <si>
    <t>PESSOAL</t>
  </si>
  <si>
    <t>CONTAS A PAGAR</t>
  </si>
  <si>
    <t>Deverá ser igual ao saldo final que consta no Balanço Contábil</t>
  </si>
  <si>
    <t>SALDO FINAL (4 = 1+2+3)</t>
  </si>
  <si>
    <t>Informação retirada da Aba Saldo de Estoque</t>
  </si>
  <si>
    <t>INVESTIMENTOS (3)</t>
  </si>
  <si>
    <t>MATERIAIS/ CONSUMOS DIVERSOS (2)</t>
  </si>
  <si>
    <t>INSUMOS ASSISTENCIAIS (1)</t>
  </si>
  <si>
    <t>SALDO DE ESTOQUE</t>
  </si>
  <si>
    <t>Obs: Para o campo (1) o valor será preenchido automaticamente de acordo com o que for informado na planilha "Relação de Despesas Pagas". 
Para o campo (2) o valor deverá ser digitado.</t>
  </si>
  <si>
    <t>Informação retirada da Relação de Despesas Pagas</t>
  </si>
  <si>
    <t>(2) PAGAMENTO(S) DE EMPRÉSTIMO(S) RECEBIDO(S) DE OUTRA(S) UNIDADE(S)</t>
  </si>
  <si>
    <t>(2) EMPRÉSTIMOS RECEBIDOS DE OUTRAS UNIDADES</t>
  </si>
  <si>
    <t>(1.1) RECEBIMENTO DE EMPRÉSTIMO(S) CONCEDIDO(S) PARA OUTRA(S) UNIDADE(S)</t>
  </si>
  <si>
    <t>(1) EMPRÉSTIMOS CONCEDIDOS PARA OUTRAS UNIDADES</t>
  </si>
  <si>
    <t>SELECIONAR UNIDADE NA LISTA SUSPENSA</t>
  </si>
  <si>
    <t>CONTROLE DE EMPRÉSTIMOS RECEBIDOS / CONCEDIDOS</t>
  </si>
  <si>
    <r>
      <rPr>
        <b/>
        <sz val="12"/>
        <color rgb="FF333333"/>
        <rFont val="Calibri"/>
        <family val="2"/>
      </rPr>
      <t xml:space="preserve">SALDO DE RECURSOS DISPONÍVEIS </t>
    </r>
    <r>
      <rPr>
        <b/>
        <sz val="10"/>
        <color rgb="FF333333"/>
        <rFont val="Calibri"/>
        <family val="2"/>
      </rPr>
      <t>(CAIXA+CC+APLICAÇÃO)</t>
    </r>
  </si>
  <si>
    <t>SALDO FINAL (6 = 1-2+3+4-5)</t>
  </si>
  <si>
    <t>TRIBUTOS (5)</t>
  </si>
  <si>
    <t>Preenchido automaticamente, células F18 + F19.</t>
  </si>
  <si>
    <t>RENDIMENTO APLICAÇÕES (4)</t>
  </si>
  <si>
    <t>Preenchido automaticamente, despesas pagas.</t>
  </si>
  <si>
    <t>APLICAÇÕES (3)</t>
  </si>
  <si>
    <t>RESGATES (2)</t>
  </si>
  <si>
    <t>APLICAÇÕES FINANCEIRAS</t>
  </si>
  <si>
    <t>SALDO FINAL (4 = 1-2+3)</t>
  </si>
  <si>
    <t>CRÉDITOS (3)</t>
  </si>
  <si>
    <t>DÉBITOS (2)</t>
  </si>
  <si>
    <t>CONTA CORRENTE</t>
  </si>
  <si>
    <t>CAIXA</t>
  </si>
  <si>
    <t>DISPONIBILIDADE DE RECURSOS</t>
  </si>
  <si>
    <t>RESPONSÁVEL PELA UNIDADE</t>
  </si>
  <si>
    <t>UNIDADE</t>
  </si>
  <si>
    <t>DEMONSTRATIVO DE INFORMAÇÕES FINANCEIRAS COMPLEMENTARES</t>
  </si>
  <si>
    <t>RECEBIMENTO SESAU/CGCCG
(DATA e ASSINATURA)</t>
  </si>
  <si>
    <t>(1) - O resultado leva em consideração as despesas efetivamente realizadas com férias, 13º e rescições na competência;
 (2) - O resultado considera apenas o valor provisionado para a competência.</t>
  </si>
  <si>
    <t>Informação retirada do TURNOVER</t>
  </si>
  <si>
    <t>TURNOVER DO MÊS (%)</t>
  </si>
  <si>
    <t>RESSARCIMENTO DE DÉFICIT</t>
  </si>
  <si>
    <t>DEVOLUÇÃO DE SUPERÁVIT</t>
  </si>
  <si>
    <t>RESULTADO (DÉFICIT/SUPERÁVIT) APÓS AS PROVISÕES (2)</t>
  </si>
  <si>
    <t>TOTAL DE DESPESAS OPERACIONAIS APÓS AS PROVISÕES</t>
  </si>
  <si>
    <t>SALDO DE PROVISÕES DO MÊS</t>
  </si>
  <si>
    <t>RESULTADO (DÉFICIT/SUPERÁVIT) ANTES DAS PROVISÕES (1)</t>
  </si>
  <si>
    <t>TOTAL DE DESPESAS OPERACIONAIS ANTES DAS PROVISÕES</t>
  </si>
  <si>
    <t>Informação retirada do Anexo IV - Preencher</t>
  </si>
  <si>
    <t>11. Despesa(s) de Competência(s) Anterior(es)</t>
  </si>
  <si>
    <t xml:space="preserve"> 9. Despesas com Plano de Investimento Autorizado pela SESAU</t>
  </si>
  <si>
    <t>Informação retirada da memória de cálculo do estoque</t>
  </si>
  <si>
    <t xml:space="preserve">    8.4. Outras despesas Investimentos</t>
  </si>
  <si>
    <t>8.4. Outras despesas Investimentos</t>
  </si>
  <si>
    <t xml:space="preserve">    8.3. Obras e Construções</t>
  </si>
  <si>
    <t>8.3. Obras e Construções</t>
  </si>
  <si>
    <t xml:space="preserve">    8.2. Móveis e Utensílios</t>
  </si>
  <si>
    <t>8.2. Móveis e Utensílios</t>
  </si>
  <si>
    <t xml:space="preserve">    8.1. Equipamentos</t>
  </si>
  <si>
    <t>8.1. Equipamentos</t>
  </si>
  <si>
    <t>8. Investimentos autorizados pela SESAU</t>
  </si>
  <si>
    <t xml:space="preserve">  7.2.4. Reparo e Manutenção de Bens Móveis de Outras Naturezas</t>
  </si>
  <si>
    <t>5.7</t>
  </si>
  <si>
    <t>7.2.4. Reparo e Manutenção de Bens Móveis de Outras Naturezas</t>
  </si>
  <si>
    <t xml:space="preserve">  7.2.3. Reparo e Manutenção de Veículos</t>
  </si>
  <si>
    <t>5.6</t>
  </si>
  <si>
    <t>7.2.3. Reparo e Manutenção de Veículos</t>
  </si>
  <si>
    <t xml:space="preserve">  7.2.2. Reparo e Manutenção de Bens Imóveis</t>
  </si>
  <si>
    <t>5.4</t>
  </si>
  <si>
    <t>7.2.2. Reparo e Manutenção de Bens Imóveis</t>
  </si>
  <si>
    <t xml:space="preserve">      7.2.1.4. Outros Reparos e Manutenção de Máquinas e Equipamentos</t>
  </si>
  <si>
    <t>5.5</t>
  </si>
  <si>
    <t>7.2.1.4. Outros Reparos e Manutenção de Máquinas e Equipamentos</t>
  </si>
  <si>
    <t xml:space="preserve">      7.2.1.3. Engenharia Clínica</t>
  </si>
  <si>
    <t>7.2.1.3. Engenharia Clínica</t>
  </si>
  <si>
    <t xml:space="preserve">      7.2.1.2. Equipamentos de Informática</t>
  </si>
  <si>
    <t>7.2.1.2. Equipamentos de Informática</t>
  </si>
  <si>
    <t xml:space="preserve">      7.2.1.1. Equipamentos Médico-Hospitalar</t>
  </si>
  <si>
    <t>7.2.1.1. Equipamentos Médico-Hospitalar</t>
  </si>
  <si>
    <t xml:space="preserve">  7.2.1. Reparo e Manutenção de Máquinas e Equipamentos</t>
  </si>
  <si>
    <t>7.2 Manutenção (Pessoa Jurídica)</t>
  </si>
  <si>
    <t xml:space="preserve">  7.1.3. Reparo e Manutenção de Bens Imóveis</t>
  </si>
  <si>
    <t>4.5</t>
  </si>
  <si>
    <t>7.1.3. Reparo e Manutenção de Bens Imóveis</t>
  </si>
  <si>
    <t xml:space="preserve">  7.1.2. Reparo e Manutenção de Bens Móveis de Outras Naturezas</t>
  </si>
  <si>
    <t>4.4</t>
  </si>
  <si>
    <t>7.1.2. Reparo e Manutenção de Bens Móveis de Outras Naturezas</t>
  </si>
  <si>
    <t xml:space="preserve">      7.1.1.3. Outros Reparos e Manutenção de Equipamentos</t>
  </si>
  <si>
    <t>4.3</t>
  </si>
  <si>
    <t>7.1.1.3. Outros Reparos e Manutenção de Equipamentos</t>
  </si>
  <si>
    <t xml:space="preserve">      7.1.1.2. Equipamentos de Informática</t>
  </si>
  <si>
    <t>7.1.1.2. Equipamentos de Informática</t>
  </si>
  <si>
    <t xml:space="preserve">      7.1.1.1. Equipamentos Médico-Hospitalar</t>
  </si>
  <si>
    <t>7.1.1.1. Equipamentos Médico-Hospitalar</t>
  </si>
  <si>
    <t xml:space="preserve">  7.1.1. Reparo e Manutenção de Equipamentos</t>
  </si>
  <si>
    <t>7.1 Manutenção (Pessoa Física)</t>
  </si>
  <si>
    <t>7. Manutenção</t>
  </si>
  <si>
    <t>Informação retirada do RPA</t>
  </si>
  <si>
    <t xml:space="preserve">    6.3.2.3. Outros Serviços</t>
  </si>
  <si>
    <t>4.99</t>
  </si>
  <si>
    <t>6.3.2.3. Outros Serviços</t>
  </si>
  <si>
    <t xml:space="preserve">    6.3.2.2. Apoio Administrativo, Técnico e Operacional</t>
  </si>
  <si>
    <t>4.7</t>
  </si>
  <si>
    <t>6.3.2.2. Tecnico Operacional (Nível Médio / Elementar)</t>
  </si>
  <si>
    <t xml:space="preserve">    6.3.2.1. Técnico Profissional (Nível Superior)</t>
  </si>
  <si>
    <t>4.1</t>
  </si>
  <si>
    <t>6.3.2.1. Técnico Profissional (Nível Superior)</t>
  </si>
  <si>
    <t xml:space="preserve">    6.3.2. Pessoa Física</t>
  </si>
  <si>
    <t xml:space="preserve">        6.3.1.9. Outras Pessoas Jurídicas</t>
  </si>
  <si>
    <t>5.99</t>
  </si>
  <si>
    <t>6.3.1.9. Outras Pessoas Jurídicas</t>
  </si>
  <si>
    <t xml:space="preserve">        6.3.1.8. Limpeza</t>
  </si>
  <si>
    <t>5.23</t>
  </si>
  <si>
    <t>6.3.1.8. Limpeza</t>
  </si>
  <si>
    <t xml:space="preserve">        6.3.1.7. Dedetização</t>
  </si>
  <si>
    <t>5.10</t>
  </si>
  <si>
    <t>6.3.1.7. Dedetização</t>
  </si>
  <si>
    <t xml:space="preserve">        6.3.1.6. Serviços Técnicos Profissionais</t>
  </si>
  <si>
    <t>5.2</t>
  </si>
  <si>
    <t>6.3.1.6. Serviços Técnicos Profissionais</t>
  </si>
  <si>
    <t xml:space="preserve">        6.3.1.5. Consultorias e Treinamentos</t>
  </si>
  <si>
    <t>6.3.1.5. Consultorias e Treinamentos</t>
  </si>
  <si>
    <t xml:space="preserve">        6.3.1.4. Vigilância</t>
  </si>
  <si>
    <t>5.22</t>
  </si>
  <si>
    <t>6.3.1.4. Vigilância</t>
  </si>
  <si>
    <t xml:space="preserve">        6.3.1.3. Manutenção/Aluguel/Uso de Sistemas ou Softwares</t>
  </si>
  <si>
    <t>5.17</t>
  </si>
  <si>
    <t>6.3.1.3. Manutenção/Aluguel/Uso de Sistemas ou Softwares</t>
  </si>
  <si>
    <t xml:space="preserve">        6.3.1.2. Coleta de Lixo Hospitalar</t>
  </si>
  <si>
    <t>6.3.1.2. Coleta de Lixo Hospitalar</t>
  </si>
  <si>
    <t xml:space="preserve">             6.3.1.1.3. Outros Serviços Domésticos</t>
  </si>
  <si>
    <t>5.15</t>
  </si>
  <si>
    <t>6.3.1.1.3. Outros Serviços Domésticos</t>
  </si>
  <si>
    <t xml:space="preserve">             6.3.1.1.2.  Serviços de Cozinha e Copeira</t>
  </si>
  <si>
    <t>6.3.1.1.2.Serviços de Cozinha e Copeira</t>
  </si>
  <si>
    <t xml:space="preserve">             6.3.1.1.1. Lavanderia</t>
  </si>
  <si>
    <t>6.3.1.1.1. Lavanderia</t>
  </si>
  <si>
    <t xml:space="preserve">        6.3.1.1. Serviços Domésticos</t>
  </si>
  <si>
    <t xml:space="preserve">    6.3.1. Pessoa Jurídica</t>
  </si>
  <si>
    <t xml:space="preserve">  6.3. Administrativos</t>
  </si>
  <si>
    <t xml:space="preserve">    6.2.3. Cooperativas</t>
  </si>
  <si>
    <t>5.16</t>
  </si>
  <si>
    <t>6.2.3. Cooperativas</t>
  </si>
  <si>
    <t xml:space="preserve">    6.2.2. Pessoa Física</t>
  </si>
  <si>
    <t>4.6</t>
  </si>
  <si>
    <t>6.2.2. Pessoa Física</t>
  </si>
  <si>
    <t xml:space="preserve">    6.2.1. Pessoa Jurídica</t>
  </si>
  <si>
    <t>6.2.1. Pessoa Jurídica</t>
  </si>
  <si>
    <t xml:space="preserve">  6.2. Assistência Odontológica</t>
  </si>
  <si>
    <t xml:space="preserve">        6.1.3.2. Outros profissionais de saúde</t>
  </si>
  <si>
    <t>6.1.3.2. Outros profissionais de saúde</t>
  </si>
  <si>
    <t xml:space="preserve">        6.1.3.1. Médicos</t>
  </si>
  <si>
    <t>6.1.3.1. Médicos</t>
  </si>
  <si>
    <t xml:space="preserve">    6.1.3. Cooperativas</t>
  </si>
  <si>
    <t xml:space="preserve">        6.1.2.3. Farmacêutico</t>
  </si>
  <si>
    <t>6.1.2.3. Farmacêutico</t>
  </si>
  <si>
    <t xml:space="preserve">        6.1.2.2. Outros profissionais de saúde</t>
  </si>
  <si>
    <t>6.1.2.2. Outros profissionais de saúde</t>
  </si>
  <si>
    <t xml:space="preserve">        6.1.2.1. Médicos</t>
  </si>
  <si>
    <t>6.1.2.1. Médicos</t>
  </si>
  <si>
    <t xml:space="preserve">    6.1.2. Pessoa Física</t>
  </si>
  <si>
    <t xml:space="preserve">        6.1.1.6. Outras Pessoas Jurídicas</t>
  </si>
  <si>
    <t>6.1.1.6. Outras Pessoas Jurídicas</t>
  </si>
  <si>
    <t xml:space="preserve">        6.1.1.5. Locação de Ambulâncias</t>
  </si>
  <si>
    <t>5.8</t>
  </si>
  <si>
    <t>6.1.1.5. Locação de Ambulâncias</t>
  </si>
  <si>
    <t xml:space="preserve">        6.1.1.4. Alimentação/Dietas</t>
  </si>
  <si>
    <t>5.11</t>
  </si>
  <si>
    <t>6.1.1.4. Alimentação/Dietas</t>
  </si>
  <si>
    <t xml:space="preserve">        6.1.1.3. Laboratório</t>
  </si>
  <si>
    <t>6.1.1.3. Laboratório</t>
  </si>
  <si>
    <t xml:space="preserve">        6.1.1.2. Outros profissionais de saúde</t>
  </si>
  <si>
    <t>6.1.1.2. Outros profissionais de saúde</t>
  </si>
  <si>
    <t xml:space="preserve">        6.1.1.1. Médicos</t>
  </si>
  <si>
    <t>6.1.1.1. Médicos</t>
  </si>
  <si>
    <t xml:space="preserve">    6.1.1. Pessoa Jurídica</t>
  </si>
  <si>
    <t xml:space="preserve">  6.1. Assistência Médica</t>
  </si>
  <si>
    <t>6. Serviços Terceirizados/Contratos de Prestação de Serviços</t>
  </si>
  <si>
    <t xml:space="preserve">      5.7.2. Outras Despesas Gerais (Pessoa Juridica)</t>
  </si>
  <si>
    <t>5.7.2. Outras Despesas Gerais (Pessoa Juridica)</t>
  </si>
  <si>
    <t xml:space="preserve">      5.7.1. Outras Despesas Gerais (Pessoa Física)</t>
  </si>
  <si>
    <t>5.7.1. Outras Despesas Gerais (Pessoa Física)</t>
  </si>
  <si>
    <t xml:space="preserve">  5.7. Outras Despesas Gerais</t>
  </si>
  <si>
    <t xml:space="preserve">  5.6. Serviços Judiciais e Cartoriais</t>
  </si>
  <si>
    <t>5.20</t>
  </si>
  <si>
    <t>5.6. Serviços Judiciais e Cartoriais</t>
  </si>
  <si>
    <t xml:space="preserve">  5.5. Serviço Gráficos, de Encadernação e de Emolduração</t>
  </si>
  <si>
    <t>5.19</t>
  </si>
  <si>
    <t>5.5. Serviço Gráficos, de Encadernação e de Emolduração</t>
  </si>
  <si>
    <t xml:space="preserve">      5.4.5. Locação de Veículos Automotores (Pessoa Jurídica) (Exceto Ambulância)</t>
  </si>
  <si>
    <t>5.4.5. Locação de Veículos Automotores (Pessoa Jurídica) (Exceto Ambulância)</t>
  </si>
  <si>
    <t xml:space="preserve">      5.4.4. Locação de Equipamentos Médico-Hospitalares (Pessoa Jurídica)</t>
  </si>
  <si>
    <t>5.1</t>
  </si>
  <si>
    <t>5.4.4. Locação de Equipamentos Médico-Hospitalares (Pessoa Jurídica)</t>
  </si>
  <si>
    <t xml:space="preserve">      5.4.3. Locação de Máquinas e Equipamentos (Pessoa Jurídica)</t>
  </si>
  <si>
    <t>5.3</t>
  </si>
  <si>
    <t>5.4.3. Locação de Máquinas e Equipamentos (Pessoa Jurídica)</t>
  </si>
  <si>
    <t xml:space="preserve">      5.4.2. Locação de Imóvel (Pessoa Jurídica)</t>
  </si>
  <si>
    <t>5.26</t>
  </si>
  <si>
    <t>5.4.2. Locação de Imóvel (Pessoa Jurídica)</t>
  </si>
  <si>
    <t xml:space="preserve">      5.4.1. Locação de Imóvel (Pessoa Física)</t>
  </si>
  <si>
    <t>4.2</t>
  </si>
  <si>
    <t>5.4.1. Locação de Imóvel (Pessoa Física)</t>
  </si>
  <si>
    <t xml:space="preserve">  5.4. Alugueis/Locações</t>
  </si>
  <si>
    <t xml:space="preserve">  5.3. Energia Elétrica</t>
  </si>
  <si>
    <t>5.12</t>
  </si>
  <si>
    <t>5.3. Energia Elétrica</t>
  </si>
  <si>
    <t xml:space="preserve">  5.2. Água</t>
  </si>
  <si>
    <t>5.13</t>
  </si>
  <si>
    <t>5.2. Água</t>
  </si>
  <si>
    <t xml:space="preserve">      5.1.2. Telefonia Fixa/Internet</t>
  </si>
  <si>
    <t>5.18</t>
  </si>
  <si>
    <t>5.1.2. Telefonia Fixa/Internet</t>
  </si>
  <si>
    <t xml:space="preserve">      5.1.1. Telefonia Móvel</t>
  </si>
  <si>
    <t>5.9</t>
  </si>
  <si>
    <t>5.1.1. Telefonia Móvel</t>
  </si>
  <si>
    <t xml:space="preserve">  5.1. Telefonia/Internet</t>
  </si>
  <si>
    <t>5. Gerais</t>
  </si>
  <si>
    <t>DESPESAS OPERACIONAIS (continuação)</t>
  </si>
  <si>
    <t xml:space="preserve">    4.3.2. Tarifas</t>
  </si>
  <si>
    <t>5.25</t>
  </si>
  <si>
    <t>4.3.2. Tarifas</t>
  </si>
  <si>
    <t xml:space="preserve">    4.3.1. Taxa de Manutenção de Conta</t>
  </si>
  <si>
    <t>4.3.1. Taxa de Manutenção de Conta</t>
  </si>
  <si>
    <t xml:space="preserve">  4.3. Despesas Bancárias (Taxa de Manutenção/Tarifas)</t>
  </si>
  <si>
    <t xml:space="preserve">    4.2.2. Contribuições</t>
  </si>
  <si>
    <t>4.2.2. Contribuições</t>
  </si>
  <si>
    <t xml:space="preserve">    4.2.1. Taxas</t>
  </si>
  <si>
    <t>4.2.1. Taxas</t>
  </si>
  <si>
    <t xml:space="preserve">  4.2. Tributos (Taxas e Contribuições)</t>
  </si>
  <si>
    <t xml:space="preserve">  4.1. Seguros (Imóvel e veículos)</t>
  </si>
  <si>
    <t>5.21</t>
  </si>
  <si>
    <t>4.1. Seguros (Imóvel e veículos)</t>
  </si>
  <si>
    <t>4. Seguros/Tributos/Despesas Bancárias</t>
  </si>
  <si>
    <t xml:space="preserve">  3.8. Outras Despesas com Materiais Diversos</t>
  </si>
  <si>
    <t>3.99</t>
  </si>
  <si>
    <t xml:space="preserve">3.8. Outras Despesas com Materiais Diversos </t>
  </si>
  <si>
    <t xml:space="preserve">  3.7. Tecidos, Fardamentos e EPI</t>
  </si>
  <si>
    <t>3.8</t>
  </si>
  <si>
    <t xml:space="preserve">3.7. Tecidos, Fardamentos e EPI </t>
  </si>
  <si>
    <t xml:space="preserve">             3.6.2.4. Outros Materiais de Manutenção de Bem Móvel</t>
  </si>
  <si>
    <t xml:space="preserve">3.6.2.4. Outros materiais de Manutenção de Bem Móvel </t>
  </si>
  <si>
    <t xml:space="preserve">             3.6.2.3. Equipamento Médico-Hospitalar</t>
  </si>
  <si>
    <t>3.10</t>
  </si>
  <si>
    <t xml:space="preserve">3.6.2.3. Equipamento Médico-Hospitalar </t>
  </si>
  <si>
    <t xml:space="preserve">                  3.6.2.2.2. Outros Materiais de Manutenção de Veículos</t>
  </si>
  <si>
    <t xml:space="preserve">3.6.2.2.2. Outros Materiais de Manutenção de Veículos </t>
  </si>
  <si>
    <t xml:space="preserve">                  3.6.2.2.1. Lubrificantes Veiculares</t>
  </si>
  <si>
    <t>3.1</t>
  </si>
  <si>
    <t xml:space="preserve">3.6.2.2.1. Lubrificantes Veiculares </t>
  </si>
  <si>
    <t xml:space="preserve">             3.6.2.2.  Manutenção de Veículos</t>
  </si>
  <si>
    <t xml:space="preserve">             3.6.2.1. Suprimentos de Informática</t>
  </si>
  <si>
    <t xml:space="preserve">3.6.2.1. Equipamentos de Informática </t>
  </si>
  <si>
    <t xml:space="preserve">      3.6.2.  Manutenção de Bem Móvel</t>
  </si>
  <si>
    <r>
      <rPr>
        <sz val="12"/>
        <color rgb="FF333333"/>
        <rFont val="Calibri"/>
        <family val="2"/>
      </rPr>
      <t xml:space="preserve">      3.6.1.</t>
    </r>
    <r>
      <rPr>
        <sz val="14"/>
        <color rgb="FF333333"/>
        <rFont val="Calibri"/>
        <family val="2"/>
      </rPr>
      <t xml:space="preserve"> Manutenção de Bem</t>
    </r>
    <r>
      <rPr>
        <sz val="12"/>
        <color rgb="FF333333"/>
        <rFont val="Calibri"/>
        <family val="2"/>
      </rPr>
      <t xml:space="preserve"> Imóvel</t>
    </r>
  </si>
  <si>
    <t>3.9</t>
  </si>
  <si>
    <t xml:space="preserve">3.6.1. Manutenção de Bem Imóvel </t>
  </si>
  <si>
    <t xml:space="preserve">  3.6. Material de Manutenção</t>
  </si>
  <si>
    <t xml:space="preserve">  3.5. GLP</t>
  </si>
  <si>
    <t>3.2</t>
  </si>
  <si>
    <t xml:space="preserve">3.5. GLP </t>
  </si>
  <si>
    <t xml:space="preserve">  3.4. Combustível</t>
  </si>
  <si>
    <t xml:space="preserve">3.4. Combustível </t>
  </si>
  <si>
    <t xml:space="preserve">  3.3. Material Expediente</t>
  </si>
  <si>
    <t>3.6</t>
  </si>
  <si>
    <t xml:space="preserve">3.3. Material Expediente </t>
  </si>
  <si>
    <t xml:space="preserve">  3.2. Material/Gêneros Alimentícios</t>
  </si>
  <si>
    <t>3.3</t>
  </si>
  <si>
    <t xml:space="preserve">3.2. Material/Gêneros Alimentícios </t>
  </si>
  <si>
    <t xml:space="preserve">  3.1. Material de Higienização e Limpeza</t>
  </si>
  <si>
    <t>3.7</t>
  </si>
  <si>
    <t xml:space="preserve">3.1. Material de Higienização e Limpeza </t>
  </si>
  <si>
    <t>3. Materiais/Consumos Diversos</t>
  </si>
  <si>
    <t xml:space="preserve">  2.8. Outras Despesas com Insumos Assistenciais</t>
  </si>
  <si>
    <t xml:space="preserve">2.8. Outras Despesas com Insumos Assistenciais </t>
  </si>
  <si>
    <t xml:space="preserve">  2.7. Material laboratorial</t>
  </si>
  <si>
    <t>3.11</t>
  </si>
  <si>
    <t xml:space="preserve">2.7. Material laboratorial </t>
  </si>
  <si>
    <t xml:space="preserve">  2.6. Material de uso odontológico</t>
  </si>
  <si>
    <t>3.5</t>
  </si>
  <si>
    <t xml:space="preserve">2.6. Material de uso odontológico </t>
  </si>
  <si>
    <t xml:space="preserve">  2.5. OPME (Orteses, Próteses e Materiais Especiais)</t>
  </si>
  <si>
    <t>3.13</t>
  </si>
  <si>
    <t xml:space="preserve">2.5. OPME (Orteses, Próteses e Materiais Especiais) </t>
  </si>
  <si>
    <t xml:space="preserve">  2.4. Gases Medicinais</t>
  </si>
  <si>
    <t xml:space="preserve">2.4. Gases Medicinais </t>
  </si>
  <si>
    <t xml:space="preserve">  2.3. Dietas Industrializadas</t>
  </si>
  <si>
    <t xml:space="preserve">2.3. Dietas Industrializadas </t>
  </si>
  <si>
    <t xml:space="preserve">  2.2. Medicamentos</t>
  </si>
  <si>
    <t>3.4</t>
  </si>
  <si>
    <t xml:space="preserve">2.2. Medicamentos </t>
  </si>
  <si>
    <t xml:space="preserve">  2.1. Materiais Descartáveis/Materiais de Penso</t>
  </si>
  <si>
    <t>3.12</t>
  </si>
  <si>
    <t xml:space="preserve">2.1. Materiais Descartáveis/Materiais de Penso </t>
  </si>
  <si>
    <t>2. Insumos Assistenciais</t>
  </si>
  <si>
    <t>Informação retirada da MEM.CÁLC.FP.</t>
  </si>
  <si>
    <t xml:space="preserve">      1.5.3.4. GRFF s/ Rescisões</t>
  </si>
  <si>
    <t>1.2</t>
  </si>
  <si>
    <t>2 - FGTS</t>
  </si>
  <si>
    <t xml:space="preserve">      1.5.3.3. PIS s/ Rescisões</t>
  </si>
  <si>
    <t>1 - PIS</t>
  </si>
  <si>
    <t xml:space="preserve">      1.5.3.2. FGTS s/ Rescisões</t>
  </si>
  <si>
    <t xml:space="preserve">      1.5.3.1. Proventos Rescisões</t>
  </si>
  <si>
    <t xml:space="preserve">      1.5.3. Rescisões</t>
  </si>
  <si>
    <t xml:space="preserve">      1.5.2.3. PIS s/ 13º Salário</t>
  </si>
  <si>
    <t xml:space="preserve">      1.5.2.2. FGTS s/ 13º Salário</t>
  </si>
  <si>
    <t xml:space="preserve">      1.5.2.1. Proventos 13º Salário</t>
  </si>
  <si>
    <t xml:space="preserve">      1.5.2. Total 13º Salário</t>
  </si>
  <si>
    <t xml:space="preserve">      1.5.1.3. PIS s/ Férias</t>
  </si>
  <si>
    <t xml:space="preserve">      1.5.1.2. FGTS s/ Férias</t>
  </si>
  <si>
    <t xml:space="preserve">      1.5.1.2. Proventos Férias</t>
  </si>
  <si>
    <t xml:space="preserve">      1.5.1. Total Férias</t>
  </si>
  <si>
    <t xml:space="preserve">  1.5. Despesas com Provisões (Férias + 13º + Rescisões)</t>
  </si>
  <si>
    <t xml:space="preserve">  1.4. Benefícios</t>
  </si>
  <si>
    <t>1.99</t>
  </si>
  <si>
    <t>1.99 - Outras Depesas com Pessoal</t>
  </si>
  <si>
    <t xml:space="preserve">  1.3. PIS</t>
  </si>
  <si>
    <t xml:space="preserve">  1.2. FGTS</t>
  </si>
  <si>
    <t>Informação retirada do Anexo II - Preencher</t>
  </si>
  <si>
    <t xml:space="preserve">    1.1.3. Administrativo</t>
  </si>
  <si>
    <t>1.1</t>
  </si>
  <si>
    <t>3 - Administrativo</t>
  </si>
  <si>
    <t xml:space="preserve">    1.1.2. Assistência Odontológica</t>
  </si>
  <si>
    <t>4 - Assistência Odontológica</t>
  </si>
  <si>
    <t xml:space="preserve">        1.1.1.2. Outros profissionais de saúde</t>
  </si>
  <si>
    <t>2 - Outros Profissionais da Saúde</t>
  </si>
  <si>
    <t xml:space="preserve">        1.1.1.1. Médicos</t>
  </si>
  <si>
    <t>1 - Médico</t>
  </si>
  <si>
    <t xml:space="preserve">    1.1.1. Assistência Médica</t>
  </si>
  <si>
    <t xml:space="preserve">  1.1. Ordenados (Não inclui férias, 13º e Rescisão)</t>
  </si>
  <si>
    <t>1. Pessoal</t>
  </si>
  <si>
    <t>DESPESAS OPERACIONAIS</t>
  </si>
  <si>
    <t>TOTAL DE REPASSES/RECEITAS</t>
  </si>
  <si>
    <t>TOTAL OUTRAS RECEITAS</t>
  </si>
  <si>
    <t>Outras Receitas</t>
  </si>
  <si>
    <t>Demais Receitas (Convênios)</t>
  </si>
  <si>
    <t>Obtenção de Recursos Externos a SESAU</t>
  </si>
  <si>
    <t>Reembolso de Despesas</t>
  </si>
  <si>
    <t>Rendimento de Aplicações Financeiras do Recurso de Plano de Investimento Autorizado pela SESAU</t>
  </si>
  <si>
    <t>Rendimento de Aplicações Financeiras</t>
  </si>
  <si>
    <t>TOTAL DE REPASSES</t>
  </si>
  <si>
    <t xml:space="preserve"> ( - ) Desconto </t>
  </si>
  <si>
    <t>Repasse Programas Especiais</t>
  </si>
  <si>
    <t>Plano de Investimento Autorizado pela SESAU</t>
  </si>
  <si>
    <t>Informação retirada do CG ou TA.</t>
  </si>
  <si>
    <t>Repasse Contrato de Gestão ENSINO E PESQUISA</t>
  </si>
  <si>
    <t>Repasse Contrato de Gestão (Odontologia)</t>
  </si>
  <si>
    <t>Repasse Contrato de Gestão (Fixo+Variável)</t>
  </si>
  <si>
    <t>RECEITAS OPERACIONAIS</t>
  </si>
  <si>
    <t>Data Início CG</t>
  </si>
  <si>
    <t>OSS - GESTORA</t>
  </si>
  <si>
    <t>CNPJ</t>
  </si>
  <si>
    <t>Isabela Coutinho Neiva</t>
  </si>
  <si>
    <t>HMR COVID - Dra. Mercês Pontes Cunha</t>
  </si>
  <si>
    <t>ISENTO PIS:</t>
  </si>
  <si>
    <r>
      <rPr>
        <b/>
        <sz val="12"/>
        <color rgb="FF333333"/>
        <rFont val="Arial"/>
        <family val="2"/>
      </rPr>
      <t xml:space="preserve">UNIDADE </t>
    </r>
    <r>
      <rPr>
        <b/>
        <sz val="10"/>
        <color rgb="FF333333"/>
        <rFont val="Arial"/>
        <family val="2"/>
      </rPr>
      <t>(acessar lista suspensa)</t>
    </r>
  </si>
  <si>
    <t>Pessoal</t>
  </si>
  <si>
    <t>Vínculos</t>
  </si>
  <si>
    <t>DEMONSTRATIVO DE CONTRATOS SERVIÇOS TERCEIRIZADOS</t>
  </si>
  <si>
    <t>SECRETARIA  DE ADMINISTRAÇÃO E FINANÇAS</t>
  </si>
  <si>
    <t>ANO CONTRATO</t>
  </si>
  <si>
    <t>MÊS/ANO COMPETÊNCIA</t>
  </si>
  <si>
    <t>DIRETORIA EXECUTIVA DE PLANEJAMENTO ORÇAMENTO E GESTÃO DA INFORMAÇÃO</t>
  </si>
  <si>
    <t>Janeiro/2020 - Versão 4.0 - Revisão 07</t>
  </si>
  <si>
    <t>DIRETORIA EXECUTIVA DE REGULAÇÃO MÉDIA E ALTA COMPLEXIDADE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</si>
</sst>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-&quot;R$ &quot;* #,##0.00_-;&quot;-R$ &quot;* #,##0.00_-;_-&quot;R$ &quot;* \-??_-;_-@"/>
    <numFmt numFmtId="165" formatCode="_(* #,##0.00_);_(* \(#,##0.00\);_(* \-??_);_(@_)"/>
    <numFmt numFmtId="166" formatCode="#,##0.00_ ;[Red]\-#,##0.00\ "/>
    <numFmt numFmtId="167" formatCode="[$-416]mmm\-yy;@"/>
    <numFmt numFmtId="168" formatCode="0.0000000"/>
    <numFmt numFmtId="169" formatCode="_-* #,##0.00_-;\-* #,##0.00_-;_-* &quot;-&quot;??_-;_-@"/>
    <numFmt numFmtId="170" formatCode="_-* #,##0.00_-;\-* #,##0.00_-;_-* \-??_-;_-@"/>
    <numFmt numFmtId="171" formatCode="[$-416]mmm\-yy"/>
    <numFmt numFmtId="172" formatCode="[&lt;=99999999999]000\.000\.000\-00;00\.000\.000\/0000\-00\ "/>
    <numFmt numFmtId="173" formatCode="mm/yyyy"/>
  </numFmts>
  <fonts count="29" x14ac:knownFonts="1">
    <font>
      <sz val="10"/>
      <color rgb="FF000000"/>
      <name val="Arial"/>
    </font>
    <font>
      <sz val="10"/>
      <color theme="1"/>
      <name val="Arial"/>
      <family val="2"/>
    </font>
    <font>
      <sz val="10"/>
      <color rgb="FFFF6600"/>
      <name val="Arial"/>
      <family val="2"/>
    </font>
    <font>
      <b/>
      <sz val="12"/>
      <color rgb="FF333333"/>
      <name val="Calibri"/>
      <family val="2"/>
    </font>
    <font>
      <b/>
      <sz val="10"/>
      <color rgb="FF333333"/>
      <name val="Calibri"/>
      <family val="2"/>
    </font>
    <font>
      <sz val="10"/>
      <name val="Arial"/>
      <family val="2"/>
    </font>
    <font>
      <sz val="12"/>
      <color rgb="FF333333"/>
      <name val="Calibri"/>
      <family val="2"/>
    </font>
    <font>
      <b/>
      <sz val="14"/>
      <color rgb="FF333333"/>
      <name val="Calibri"/>
      <family val="2"/>
    </font>
    <font>
      <b/>
      <sz val="9"/>
      <color theme="1"/>
      <name val="Calibri"/>
      <family val="2"/>
    </font>
    <font>
      <sz val="14"/>
      <color rgb="FF333333"/>
      <name val="Calibri"/>
      <family val="2"/>
    </font>
    <font>
      <b/>
      <sz val="16"/>
      <color rgb="FF333333"/>
      <name val="Calibri"/>
      <family val="2"/>
    </font>
    <font>
      <sz val="13"/>
      <color rgb="FF333333"/>
      <name val="Calibri"/>
      <family val="2"/>
    </font>
    <font>
      <b/>
      <sz val="13"/>
      <color rgb="FF333333"/>
      <name val="Calibri"/>
      <family val="2"/>
    </font>
    <font>
      <sz val="11"/>
      <color rgb="FF333333"/>
      <name val="Calibri"/>
      <family val="2"/>
    </font>
    <font>
      <sz val="10"/>
      <color rgb="FFFF0000"/>
      <name val="Arial"/>
      <family val="2"/>
    </font>
    <font>
      <b/>
      <sz val="11"/>
      <color rgb="FFFF0000"/>
      <name val="Calibri"/>
      <family val="2"/>
    </font>
    <font>
      <b/>
      <sz val="11"/>
      <color rgb="FF333333"/>
      <name val="Calibri"/>
      <family val="2"/>
    </font>
    <font>
      <b/>
      <sz val="10"/>
      <color theme="1"/>
      <name val="Arial"/>
      <family val="2"/>
    </font>
    <font>
      <b/>
      <sz val="18"/>
      <color rgb="FF333333"/>
      <name val="Calibri"/>
      <family val="2"/>
    </font>
    <font>
      <b/>
      <sz val="12"/>
      <color rgb="FFFF6600"/>
      <name val="Calibri"/>
      <family val="2"/>
    </font>
    <font>
      <b/>
      <sz val="14"/>
      <color rgb="FF333333"/>
      <name val="Arial"/>
      <family val="2"/>
    </font>
    <font>
      <b/>
      <sz val="12"/>
      <color rgb="FF333333"/>
      <name val="Arial"/>
      <family val="2"/>
    </font>
    <font>
      <b/>
      <sz val="16"/>
      <color theme="1"/>
      <name val="Arial"/>
      <family val="2"/>
    </font>
    <font>
      <b/>
      <sz val="10"/>
      <color rgb="FF333333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Calibri"/>
      <family val="2"/>
    </font>
    <font>
      <sz val="12"/>
      <color rgb="FFFF6600"/>
      <name val="Calibri"/>
      <family val="2"/>
    </font>
    <font>
      <b/>
      <sz val="14"/>
      <name val="Arial"/>
      <family val="2"/>
      <charset val="1"/>
    </font>
    <font>
      <b/>
      <i/>
      <sz val="14"/>
      <color rgb="FF333333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8CCE4"/>
        <bgColor rgb="FFB8CCE4"/>
      </patternFill>
    </fill>
    <fill>
      <patternFill patternType="solid">
        <fgColor rgb="FFEAEAEA"/>
        <bgColor rgb="FFEAEAEA"/>
      </patternFill>
    </fill>
    <fill>
      <patternFill patternType="solid">
        <fgColor rgb="FFD8D8D8"/>
        <bgColor rgb="FFD8D8D8"/>
      </patternFill>
    </fill>
    <fill>
      <patternFill patternType="solid">
        <fgColor rgb="FFDBE5F1"/>
        <bgColor rgb="FFDBE5F1"/>
      </patternFill>
    </fill>
    <fill>
      <patternFill patternType="solid">
        <fgColor rgb="FFDCE6F2"/>
        <bgColor rgb="FFDCE6F2"/>
      </patternFill>
    </fill>
    <fill>
      <patternFill patternType="solid">
        <fgColor rgb="FFB9CDE5"/>
        <bgColor rgb="FFB9CDE5"/>
      </patternFill>
    </fill>
    <fill>
      <patternFill patternType="solid">
        <fgColor rgb="FF95B3D7"/>
        <bgColor rgb="FF95B3D7"/>
      </patternFill>
    </fill>
    <fill>
      <patternFill patternType="solid">
        <fgColor rgb="FF8EB4E3"/>
        <bgColor rgb="FF8EB4E3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/>
    <xf numFmtId="165" fontId="1" fillId="0" borderId="0" xfId="0" applyNumberFormat="1" applyFont="1" applyAlignment="1">
      <alignment vertical="center"/>
    </xf>
    <xf numFmtId="164" fontId="3" fillId="0" borderId="2" xfId="0" applyNumberFormat="1" applyFont="1" applyBorder="1" applyAlignment="1">
      <alignment horizontal="center" vertical="top"/>
    </xf>
    <xf numFmtId="164" fontId="3" fillId="0" borderId="3" xfId="0" applyNumberFormat="1" applyFont="1" applyBorder="1" applyAlignment="1">
      <alignment horizontal="left" vertical="top"/>
    </xf>
    <xf numFmtId="0" fontId="3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 wrapText="1"/>
    </xf>
    <xf numFmtId="165" fontId="3" fillId="2" borderId="4" xfId="0" applyNumberFormat="1" applyFont="1" applyFill="1" applyBorder="1" applyAlignment="1">
      <alignment horizontal="left" vertical="center"/>
    </xf>
    <xf numFmtId="0" fontId="5" fillId="0" borderId="5" xfId="0" applyFont="1" applyBorder="1"/>
    <xf numFmtId="16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165" fontId="3" fillId="2" borderId="0" xfId="0" applyNumberFormat="1" applyFont="1" applyFill="1" applyAlignment="1">
      <alignment horizontal="left" vertical="center"/>
    </xf>
    <xf numFmtId="165" fontId="3" fillId="2" borderId="1" xfId="0" applyNumberFormat="1" applyFont="1" applyFill="1" applyBorder="1" applyAlignment="1">
      <alignment horizontal="left" vertical="center"/>
    </xf>
    <xf numFmtId="0" fontId="5" fillId="0" borderId="6" xfId="0" applyFont="1" applyBorder="1" applyProtection="1">
      <protection locked="0"/>
    </xf>
    <xf numFmtId="164" fontId="7" fillId="0" borderId="7" xfId="0" applyNumberFormat="1" applyFont="1" applyBorder="1" applyAlignment="1" applyProtection="1">
      <alignment horizontal="center" vertical="center"/>
      <protection locked="0"/>
    </xf>
    <xf numFmtId="0" fontId="5" fillId="0" borderId="7" xfId="0" applyFont="1" applyBorder="1"/>
    <xf numFmtId="0" fontId="8" fillId="0" borderId="8" xfId="0" applyFont="1" applyBorder="1" applyAlignment="1">
      <alignment horizontal="left" vertical="center"/>
    </xf>
    <xf numFmtId="0" fontId="5" fillId="0" borderId="9" xfId="0" applyFont="1" applyBorder="1"/>
    <xf numFmtId="164" fontId="7" fillId="3" borderId="10" xfId="0" applyNumberFormat="1" applyFont="1" applyFill="1" applyBorder="1" applyAlignment="1">
      <alignment horizontal="center" vertical="center"/>
    </xf>
    <xf numFmtId="0" fontId="5" fillId="0" borderId="11" xfId="0" applyFont="1" applyBorder="1"/>
    <xf numFmtId="0" fontId="3" fillId="3" borderId="10" xfId="0" applyFont="1" applyFill="1" applyBorder="1" applyAlignment="1">
      <alignment horizontal="left" vertical="center"/>
    </xf>
    <xf numFmtId="0" fontId="5" fillId="0" borderId="6" xfId="0" applyFont="1" applyBorder="1"/>
    <xf numFmtId="164" fontId="9" fillId="0" borderId="8" xfId="0" applyNumberFormat="1" applyFont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/>
    </xf>
    <xf numFmtId="164" fontId="3" fillId="3" borderId="8" xfId="0" applyNumberFormat="1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64" fontId="7" fillId="3" borderId="8" xfId="0" applyNumberFormat="1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left" vertical="center"/>
    </xf>
    <xf numFmtId="166" fontId="1" fillId="0" borderId="0" xfId="0" applyNumberFormat="1" applyFont="1" applyAlignment="1">
      <alignment vertical="center"/>
    </xf>
    <xf numFmtId="164" fontId="11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164" fontId="12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/>
    </xf>
    <xf numFmtId="0" fontId="5" fillId="0" borderId="2" xfId="0" applyFont="1" applyBorder="1" applyProtection="1">
      <protection locked="0"/>
    </xf>
    <xf numFmtId="164" fontId="12" fillId="2" borderId="4" xfId="0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Border="1"/>
    <xf numFmtId="0" fontId="5" fillId="0" borderId="3" xfId="0" applyFont="1" applyBorder="1"/>
    <xf numFmtId="0" fontId="3" fillId="2" borderId="4" xfId="0" applyFont="1" applyFill="1" applyBorder="1" applyAlignment="1">
      <alignment horizontal="left" vertical="center"/>
    </xf>
    <xf numFmtId="164" fontId="13" fillId="0" borderId="0" xfId="0" applyNumberFormat="1" applyFont="1" applyAlignment="1">
      <alignment vertical="center"/>
    </xf>
    <xf numFmtId="164" fontId="13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65" fontId="13" fillId="0" borderId="0" xfId="0" applyNumberFormat="1" applyFont="1" applyAlignment="1">
      <alignment vertical="center"/>
    </xf>
    <xf numFmtId="164" fontId="9" fillId="0" borderId="8" xfId="0" applyNumberFormat="1" applyFont="1" applyBorder="1" applyAlignment="1" applyProtection="1">
      <alignment horizontal="center" vertical="center"/>
      <protection locked="0"/>
    </xf>
    <xf numFmtId="164" fontId="9" fillId="0" borderId="4" xfId="0" applyNumberFormat="1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left" vertical="center"/>
    </xf>
    <xf numFmtId="164" fontId="9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/>
    </xf>
    <xf numFmtId="164" fontId="9" fillId="0" borderId="8" xfId="0" applyNumberFormat="1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>
      <alignment horizontal="left" vertical="center" wrapText="1"/>
    </xf>
    <xf numFmtId="0" fontId="5" fillId="0" borderId="9" xfId="0" applyFont="1" applyBorder="1" applyProtection="1">
      <protection locked="0"/>
    </xf>
    <xf numFmtId="164" fontId="9" fillId="0" borderId="10" xfId="0" applyNumberFormat="1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>
      <alignment horizontal="left" vertical="center" wrapText="1"/>
    </xf>
    <xf numFmtId="0" fontId="0" fillId="0" borderId="0" xfId="0"/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4" borderId="0" xfId="0" applyFont="1" applyFill="1" applyAlignment="1">
      <alignment vertical="center"/>
    </xf>
    <xf numFmtId="164" fontId="9" fillId="0" borderId="10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left" vertical="center"/>
    </xf>
    <xf numFmtId="164" fontId="13" fillId="0" borderId="5" xfId="0" applyNumberFormat="1" applyFont="1" applyBorder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5" fillId="2" borderId="5" xfId="0" applyFont="1" applyFill="1" applyBorder="1" applyAlignment="1">
      <alignment horizontal="left" vertical="center" wrapText="1"/>
    </xf>
    <xf numFmtId="0" fontId="15" fillId="2" borderId="0" xfId="0" applyFont="1" applyFill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5" fillId="0" borderId="4" xfId="0" applyFont="1" applyBorder="1"/>
    <xf numFmtId="0" fontId="15" fillId="2" borderId="10" xfId="0" applyFont="1" applyFill="1" applyBorder="1" applyAlignment="1">
      <alignment horizontal="left" vertical="center" wrapText="1"/>
    </xf>
    <xf numFmtId="164" fontId="9" fillId="0" borderId="11" xfId="0" applyNumberFormat="1" applyFont="1" applyBorder="1" applyAlignment="1">
      <alignment horizontal="center" vertical="center"/>
    </xf>
    <xf numFmtId="0" fontId="13" fillId="5" borderId="12" xfId="0" applyFont="1" applyFill="1" applyBorder="1" applyAlignment="1" applyProtection="1">
      <alignment vertical="center"/>
      <protection locked="0"/>
    </xf>
    <xf numFmtId="0" fontId="13" fillId="0" borderId="10" xfId="0" applyFont="1" applyBorder="1" applyAlignment="1">
      <alignment horizontal="left" vertical="center"/>
    </xf>
    <xf numFmtId="164" fontId="9" fillId="0" borderId="11" xfId="0" applyNumberFormat="1" applyFont="1" applyBorder="1" applyAlignment="1" applyProtection="1">
      <alignment horizontal="center" vertical="center"/>
      <protection locked="0"/>
    </xf>
    <xf numFmtId="164" fontId="9" fillId="0" borderId="7" xfId="0" applyNumberFormat="1" applyFont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164" fontId="7" fillId="2" borderId="5" xfId="0" applyNumberFormat="1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164" fontId="1" fillId="0" borderId="5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18" fillId="0" borderId="1" xfId="0" applyFont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left" vertical="center" wrapText="1"/>
    </xf>
    <xf numFmtId="165" fontId="20" fillId="0" borderId="8" xfId="0" applyNumberFormat="1" applyFont="1" applyBorder="1" applyAlignment="1">
      <alignment horizontal="left" vertical="center"/>
    </xf>
    <xf numFmtId="0" fontId="21" fillId="3" borderId="8" xfId="0" applyFont="1" applyFill="1" applyBorder="1" applyAlignment="1">
      <alignment horizontal="center" vertical="center" wrapText="1"/>
    </xf>
    <xf numFmtId="0" fontId="21" fillId="3" borderId="8" xfId="0" applyFont="1" applyFill="1" applyBorder="1" applyAlignment="1">
      <alignment horizontal="center" vertical="center"/>
    </xf>
    <xf numFmtId="0" fontId="5" fillId="0" borderId="13" xfId="0" applyFont="1" applyBorder="1"/>
    <xf numFmtId="167" fontId="5" fillId="0" borderId="13" xfId="0" applyNumberFormat="1" applyFont="1" applyBorder="1"/>
    <xf numFmtId="0" fontId="17" fillId="0" borderId="3" xfId="0" applyFont="1" applyBorder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1" fontId="22" fillId="0" borderId="14" xfId="0" applyNumberFormat="1" applyFont="1" applyBorder="1" applyAlignment="1">
      <alignment horizontal="center" vertical="center"/>
    </xf>
    <xf numFmtId="167" fontId="23" fillId="2" borderId="14" xfId="0" applyNumberFormat="1" applyFont="1" applyFill="1" applyBorder="1" applyAlignment="1">
      <alignment horizontal="center" vertical="center" wrapText="1"/>
    </xf>
    <xf numFmtId="165" fontId="17" fillId="0" borderId="1" xfId="0" applyNumberFormat="1" applyFont="1" applyBorder="1" applyAlignment="1">
      <alignment horizontal="left" vertical="center"/>
    </xf>
    <xf numFmtId="165" fontId="24" fillId="0" borderId="1" xfId="0" applyNumberFormat="1" applyFont="1" applyBorder="1" applyAlignment="1">
      <alignment horizontal="left" vertical="center"/>
    </xf>
    <xf numFmtId="0" fontId="5" fillId="0" borderId="15" xfId="0" applyFont="1" applyBorder="1"/>
    <xf numFmtId="164" fontId="21" fillId="3" borderId="14" xfId="0" applyNumberFormat="1" applyFont="1" applyFill="1" applyBorder="1" applyAlignment="1">
      <alignment horizontal="center" vertical="center" wrapText="1"/>
    </xf>
    <xf numFmtId="164" fontId="19" fillId="0" borderId="8" xfId="0" applyNumberFormat="1" applyFont="1" applyBorder="1" applyAlignment="1">
      <alignment horizontal="center" vertical="center"/>
    </xf>
    <xf numFmtId="165" fontId="24" fillId="0" borderId="10" xfId="0" applyNumberFormat="1" applyFont="1" applyBorder="1" applyAlignment="1">
      <alignment horizontal="left" vertical="center"/>
    </xf>
    <xf numFmtId="0" fontId="1" fillId="0" borderId="14" xfId="0" applyFont="1" applyBorder="1" applyAlignment="1">
      <alignment horizontal="center" vertical="center"/>
    </xf>
    <xf numFmtId="165" fontId="25" fillId="2" borderId="10" xfId="0" applyNumberFormat="1" applyFont="1" applyFill="1" applyBorder="1" applyAlignment="1">
      <alignment horizontal="left" vertical="center" wrapText="1"/>
    </xf>
    <xf numFmtId="168" fontId="7" fillId="3" borderId="8" xfId="0" applyNumberFormat="1" applyFont="1" applyFill="1" applyBorder="1" applyAlignment="1">
      <alignment horizontal="right" vertical="center"/>
    </xf>
    <xf numFmtId="165" fontId="3" fillId="3" borderId="8" xfId="0" applyNumberFormat="1" applyFont="1" applyFill="1" applyBorder="1" applyAlignment="1">
      <alignment horizontal="left" vertical="center"/>
    </xf>
    <xf numFmtId="165" fontId="3" fillId="2" borderId="8" xfId="0" applyNumberFormat="1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165" fontId="6" fillId="0" borderId="0" xfId="0" applyNumberFormat="1" applyFont="1" applyAlignment="1">
      <alignment vertical="center"/>
    </xf>
    <xf numFmtId="165" fontId="1" fillId="0" borderId="0" xfId="0" applyNumberFormat="1" applyFont="1"/>
    <xf numFmtId="165" fontId="26" fillId="0" borderId="0" xfId="0" applyNumberFormat="1" applyFont="1" applyAlignment="1">
      <alignment vertical="center"/>
    </xf>
    <xf numFmtId="164" fontId="7" fillId="6" borderId="8" xfId="0" applyNumberFormat="1" applyFont="1" applyFill="1" applyBorder="1" applyAlignment="1">
      <alignment horizontal="center" vertical="center"/>
    </xf>
    <xf numFmtId="165" fontId="3" fillId="6" borderId="8" xfId="0" applyNumberFormat="1" applyFont="1" applyFill="1" applyBorder="1" applyAlignment="1">
      <alignment horizontal="left" vertical="center"/>
    </xf>
    <xf numFmtId="169" fontId="6" fillId="0" borderId="0" xfId="0" applyNumberFormat="1" applyFont="1" applyAlignment="1">
      <alignment vertical="center"/>
    </xf>
    <xf numFmtId="164" fontId="7" fillId="3" borderId="8" xfId="0" applyNumberFormat="1" applyFont="1" applyFill="1" applyBorder="1" applyAlignment="1" applyProtection="1">
      <alignment horizontal="center" vertical="center"/>
      <protection locked="0"/>
    </xf>
    <xf numFmtId="0" fontId="26" fillId="0" borderId="0" xfId="0" applyFont="1" applyAlignment="1">
      <alignment vertical="center"/>
    </xf>
    <xf numFmtId="170" fontId="26" fillId="0" borderId="0" xfId="0" applyNumberFormat="1" applyFont="1" applyAlignment="1">
      <alignment vertical="center"/>
    </xf>
    <xf numFmtId="164" fontId="9" fillId="2" borderId="8" xfId="0" applyNumberFormat="1" applyFont="1" applyFill="1" applyBorder="1" applyAlignment="1">
      <alignment horizontal="center" vertical="center"/>
    </xf>
    <xf numFmtId="165" fontId="6" fillId="2" borderId="8" xfId="0" applyNumberFormat="1" applyFont="1" applyFill="1" applyBorder="1" applyAlignment="1">
      <alignment horizontal="left" vertical="center"/>
    </xf>
    <xf numFmtId="0" fontId="13" fillId="0" borderId="0" xfId="0" applyFont="1"/>
    <xf numFmtId="164" fontId="9" fillId="3" borderId="8" xfId="0" applyNumberFormat="1" applyFont="1" applyFill="1" applyBorder="1" applyAlignment="1">
      <alignment horizontal="center" vertical="center"/>
    </xf>
    <xf numFmtId="165" fontId="6" fillId="3" borderId="8" xfId="0" applyNumberFormat="1" applyFont="1" applyFill="1" applyBorder="1" applyAlignment="1">
      <alignment horizontal="left" vertical="center"/>
    </xf>
    <xf numFmtId="165" fontId="6" fillId="0" borderId="8" xfId="0" applyNumberFormat="1" applyFont="1" applyBorder="1" applyAlignment="1">
      <alignment horizontal="left" vertical="center"/>
    </xf>
    <xf numFmtId="165" fontId="6" fillId="2" borderId="8" xfId="0" applyNumberFormat="1" applyFont="1" applyFill="1" applyBorder="1" applyAlignment="1">
      <alignment vertical="center"/>
    </xf>
    <xf numFmtId="164" fontId="26" fillId="0" borderId="0" xfId="0" applyNumberFormat="1" applyFont="1" applyAlignment="1">
      <alignment vertical="center"/>
    </xf>
    <xf numFmtId="169" fontId="26" fillId="0" borderId="0" xfId="0" applyNumberFormat="1" applyFont="1" applyAlignment="1">
      <alignment vertical="center"/>
    </xf>
    <xf numFmtId="165" fontId="20" fillId="0" borderId="8" xfId="0" applyNumberFormat="1" applyFont="1" applyBorder="1" applyAlignment="1">
      <alignment horizontal="left" vertical="center" wrapText="1"/>
    </xf>
    <xf numFmtId="165" fontId="24" fillId="0" borderId="3" xfId="0" applyNumberFormat="1" applyFont="1" applyBorder="1" applyAlignment="1">
      <alignment vertical="center"/>
    </xf>
    <xf numFmtId="165" fontId="17" fillId="0" borderId="4" xfId="0" applyNumberFormat="1" applyFont="1" applyBorder="1" applyAlignment="1">
      <alignment vertical="center"/>
    </xf>
    <xf numFmtId="49" fontId="20" fillId="0" borderId="14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top"/>
    </xf>
    <xf numFmtId="0" fontId="1" fillId="0" borderId="4" xfId="0" applyFont="1" applyBorder="1" applyAlignment="1">
      <alignment vertical="center"/>
    </xf>
    <xf numFmtId="0" fontId="19" fillId="0" borderId="0" xfId="0" applyFont="1" applyAlignment="1">
      <alignment vertical="center"/>
    </xf>
    <xf numFmtId="164" fontId="6" fillId="0" borderId="11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right" vertical="center"/>
    </xf>
    <xf numFmtId="0" fontId="1" fillId="0" borderId="1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165" fontId="6" fillId="0" borderId="10" xfId="0" applyNumberFormat="1" applyFont="1" applyBorder="1" applyAlignment="1">
      <alignment horizontal="left" vertical="center"/>
    </xf>
    <xf numFmtId="165" fontId="6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vertical="center"/>
    </xf>
    <xf numFmtId="164" fontId="9" fillId="2" borderId="8" xfId="0" applyNumberFormat="1" applyFont="1" applyFill="1" applyBorder="1" applyAlignment="1" applyProtection="1">
      <alignment horizontal="center" vertical="center"/>
      <protection locked="0"/>
    </xf>
    <xf numFmtId="10" fontId="6" fillId="0" borderId="0" xfId="0" applyNumberFormat="1" applyFont="1" applyAlignment="1">
      <alignment vertical="center"/>
    </xf>
    <xf numFmtId="165" fontId="6" fillId="6" borderId="8" xfId="0" applyNumberFormat="1" applyFont="1" applyFill="1" applyBorder="1" applyAlignment="1">
      <alignment horizontal="left" vertical="center"/>
    </xf>
    <xf numFmtId="166" fontId="6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4" fontId="1" fillId="0" borderId="0" xfId="0" applyNumberFormat="1" applyFont="1"/>
    <xf numFmtId="164" fontId="9" fillId="7" borderId="8" xfId="0" applyNumberFormat="1" applyFont="1" applyFill="1" applyBorder="1" applyAlignment="1">
      <alignment horizontal="center" vertical="center"/>
    </xf>
    <xf numFmtId="165" fontId="6" fillId="7" borderId="8" xfId="0" applyNumberFormat="1" applyFont="1" applyFill="1" applyBorder="1" applyAlignment="1">
      <alignment horizontal="left" vertical="center"/>
    </xf>
    <xf numFmtId="164" fontId="7" fillId="8" borderId="8" xfId="0" applyNumberFormat="1" applyFont="1" applyFill="1" applyBorder="1" applyAlignment="1">
      <alignment horizontal="center" vertical="center"/>
    </xf>
    <xf numFmtId="165" fontId="3" fillId="8" borderId="8" xfId="0" applyNumberFormat="1" applyFont="1" applyFill="1" applyBorder="1" applyAlignment="1">
      <alignment horizontal="left" vertical="center"/>
    </xf>
    <xf numFmtId="164" fontId="7" fillId="9" borderId="8" xfId="0" applyNumberFormat="1" applyFont="1" applyFill="1" applyBorder="1" applyAlignment="1">
      <alignment horizontal="center" vertical="center"/>
    </xf>
    <xf numFmtId="165" fontId="3" fillId="9" borderId="8" xfId="0" applyNumberFormat="1" applyFont="1" applyFill="1" applyBorder="1" applyAlignment="1">
      <alignment horizontal="left" vertical="center"/>
    </xf>
    <xf numFmtId="164" fontId="9" fillId="0" borderId="5" xfId="0" applyNumberFormat="1" applyFont="1" applyBorder="1" applyAlignment="1">
      <alignment vertical="center"/>
    </xf>
    <xf numFmtId="164" fontId="9" fillId="0" borderId="0" xfId="0" applyNumberFormat="1" applyFont="1" applyAlignment="1">
      <alignment horizontal="left" vertical="center"/>
    </xf>
    <xf numFmtId="165" fontId="6" fillId="0" borderId="1" xfId="0" applyNumberFormat="1" applyFont="1" applyBorder="1" applyAlignment="1">
      <alignment horizontal="left" vertical="center"/>
    </xf>
    <xf numFmtId="164" fontId="7" fillId="10" borderId="8" xfId="0" applyNumberFormat="1" applyFont="1" applyFill="1" applyBorder="1" applyAlignment="1">
      <alignment horizontal="center" vertical="center"/>
    </xf>
    <xf numFmtId="165" fontId="3" fillId="10" borderId="8" xfId="0" applyNumberFormat="1" applyFont="1" applyFill="1" applyBorder="1" applyAlignment="1">
      <alignment horizontal="left" vertical="center"/>
    </xf>
    <xf numFmtId="165" fontId="3" fillId="0" borderId="8" xfId="0" applyNumberFormat="1" applyFont="1" applyBorder="1" applyAlignment="1">
      <alignment horizontal="left" vertical="center"/>
    </xf>
    <xf numFmtId="164" fontId="3" fillId="3" borderId="4" xfId="0" applyNumberFormat="1" applyFont="1" applyFill="1" applyBorder="1" applyAlignment="1">
      <alignment horizontal="center" vertical="center"/>
    </xf>
    <xf numFmtId="171" fontId="7" fillId="3" borderId="12" xfId="0" applyNumberFormat="1" applyFont="1" applyFill="1" applyBorder="1" applyAlignment="1">
      <alignment horizontal="center" vertical="center"/>
    </xf>
    <xf numFmtId="164" fontId="12" fillId="3" borderId="8" xfId="0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164" fontId="21" fillId="2" borderId="10" xfId="0" applyNumberFormat="1" applyFont="1" applyFill="1" applyBorder="1" applyAlignment="1">
      <alignment horizontal="center" vertical="center" wrapText="1"/>
    </xf>
    <xf numFmtId="165" fontId="20" fillId="2" borderId="8" xfId="0" applyNumberFormat="1" applyFont="1" applyFill="1" applyBorder="1" applyAlignment="1">
      <alignment horizontal="left" vertical="center"/>
    </xf>
    <xf numFmtId="172" fontId="24" fillId="2" borderId="12" xfId="0" applyNumberFormat="1" applyFont="1" applyFill="1" applyBorder="1" applyAlignment="1" applyProtection="1">
      <alignment horizontal="center" vertical="center"/>
      <protection locked="0"/>
    </xf>
    <xf numFmtId="164" fontId="21" fillId="2" borderId="13" xfId="0" applyNumberFormat="1" applyFont="1" applyFill="1" applyBorder="1" applyAlignment="1">
      <alignment horizontal="center" vertical="center" wrapText="1"/>
    </xf>
    <xf numFmtId="165" fontId="27" fillId="0" borderId="16" xfId="0" applyNumberFormat="1" applyFont="1" applyBorder="1" applyAlignment="1" applyProtection="1">
      <alignment horizontal="left" vertical="center"/>
      <protection locked="0"/>
    </xf>
    <xf numFmtId="165" fontId="20" fillId="2" borderId="8" xfId="0" applyNumberFormat="1" applyFont="1" applyFill="1" applyBorder="1" applyAlignment="1" applyProtection="1">
      <alignment horizontal="left" vertical="center"/>
      <protection locked="0"/>
    </xf>
    <xf numFmtId="164" fontId="28" fillId="8" borderId="6" xfId="0" applyNumberFormat="1" applyFont="1" applyFill="1" applyBorder="1" applyAlignment="1" applyProtection="1">
      <alignment horizontal="center" vertical="center"/>
      <protection locked="0"/>
    </xf>
    <xf numFmtId="164" fontId="21" fillId="3" borderId="12" xfId="0" applyNumberFormat="1" applyFont="1" applyFill="1" applyBorder="1" applyAlignment="1">
      <alignment horizontal="center" vertical="center" wrapText="1"/>
    </xf>
    <xf numFmtId="0" fontId="21" fillId="3" borderId="8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5" fillId="0" borderId="13" xfId="0" applyFont="1" applyBorder="1" applyProtection="1">
      <protection locked="0"/>
    </xf>
    <xf numFmtId="165" fontId="24" fillId="0" borderId="0" xfId="0" applyNumberFormat="1" applyFont="1" applyAlignment="1">
      <alignment vertical="center"/>
    </xf>
    <xf numFmtId="1" fontId="22" fillId="0" borderId="14" xfId="0" applyNumberFormat="1" applyFont="1" applyBorder="1" applyAlignment="1" applyProtection="1">
      <alignment horizontal="center" vertical="center"/>
      <protection locked="0"/>
    </xf>
    <xf numFmtId="173" fontId="23" fillId="2" borderId="14" xfId="0" applyNumberFormat="1" applyFont="1" applyFill="1" applyBorder="1" applyAlignment="1" applyProtection="1">
      <alignment horizontal="center" vertical="center" wrapText="1"/>
      <protection locked="0"/>
    </xf>
    <xf numFmtId="165" fontId="17" fillId="0" borderId="1" xfId="0" applyNumberFormat="1" applyFont="1" applyBorder="1" applyAlignment="1">
      <alignment vertical="center"/>
    </xf>
  </cellXfs>
  <cellStyles count="1">
    <cellStyle name="Normal" xfId="0" builtinId="0"/>
  </cellStyles>
  <dxfs count="1">
    <dxf>
      <fill>
        <patternFill patternType="solid">
          <fgColor rgb="FFB9CDE5"/>
          <bgColor rgb="FFB9CDE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</xdr:colOff>
      <xdr:row>0</xdr:row>
      <xdr:rowOff>9525</xdr:rowOff>
    </xdr:from>
    <xdr:ext cx="1009650" cy="990600"/>
    <xdr:pic>
      <xdr:nvPicPr>
        <xdr:cNvPr id="2" name="image1.png">
          <a:extLst>
            <a:ext uri="{FF2B5EF4-FFF2-40B4-BE49-F238E27FC236}">
              <a16:creationId xmlns:a16="http://schemas.microsoft.com/office/drawing/2014/main" id="{E494F354-EB21-4523-9E52-831E37F932B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33575" y="9525"/>
          <a:ext cx="1009650" cy="99060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9525</xdr:colOff>
      <xdr:row>88</xdr:row>
      <xdr:rowOff>0</xdr:rowOff>
    </xdr:from>
    <xdr:ext cx="981075" cy="847725"/>
    <xdr:pic>
      <xdr:nvPicPr>
        <xdr:cNvPr id="3" name="image1.png">
          <a:extLst>
            <a:ext uri="{FF2B5EF4-FFF2-40B4-BE49-F238E27FC236}">
              <a16:creationId xmlns:a16="http://schemas.microsoft.com/office/drawing/2014/main" id="{90B652E3-FC5A-429C-9C5A-A5DB8B164D3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33575" y="14249400"/>
          <a:ext cx="981075" cy="8477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9525</xdr:colOff>
      <xdr:row>188</xdr:row>
      <xdr:rowOff>38100</xdr:rowOff>
    </xdr:from>
    <xdr:ext cx="981075" cy="857250"/>
    <xdr:pic>
      <xdr:nvPicPr>
        <xdr:cNvPr id="4" name="image1.png">
          <a:extLst>
            <a:ext uri="{FF2B5EF4-FFF2-40B4-BE49-F238E27FC236}">
              <a16:creationId xmlns:a16="http://schemas.microsoft.com/office/drawing/2014/main" id="{3F9F3B50-A758-42ED-B086-5515F0CC14C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33575" y="30480000"/>
          <a:ext cx="981075" cy="85725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PRESTA&#199;&#195;O%20DE%20CONTAS%20OSS/HMR/PRESTA&#199;&#195;O%20DE%20CONTAS/NOVEMBRO.2021/HMR%20-%20COVID/CGM/1%203%202%20PCF%20COVID%20112021%20-%20REV%2007%20editada%20em%2009.12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SALDO DE ESTOQUE"/>
      <sheetName val="MEM.CÁLC.FP."/>
      <sheetName val="Turnover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HMR - Dra. Mercês Pontes Cunha</v>
          </cell>
          <cell r="Q3" t="str">
            <v>Sociedade Pernambucana de Combate ao Cânce -HCP GESTÃO</v>
          </cell>
          <cell r="R3">
            <v>10894988000486</v>
          </cell>
          <cell r="S3" t="str">
            <v>Maio/2016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P4" t="str">
            <v>UPAE- Arruda - Deputado Antônio Luiz Filho</v>
          </cell>
          <cell r="Q4" t="str">
            <v>Sociedade Pernambucana de Combate ao Cânce -HCP GESTÃO</v>
          </cell>
          <cell r="R4">
            <v>10894988000567</v>
          </cell>
          <cell r="S4">
            <v>42552</v>
          </cell>
          <cell r="U4" t="str">
            <v>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P5" t="str">
            <v>HECPI - AMBULATÓRIO - Novo</v>
          </cell>
          <cell r="Q5" t="str">
            <v>Fundação Professor Martiniano Fernades - IMIP</v>
          </cell>
          <cell r="R5">
            <v>9039774001822</v>
          </cell>
          <cell r="S5" t="str">
            <v>SET/2020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HECPI - COVID</v>
          </cell>
          <cell r="Q6" t="str">
            <v>Fundação Professor Martiniano Fernades - IMIP</v>
          </cell>
          <cell r="R6">
            <v>9039744000194</v>
          </cell>
          <cell r="S6">
            <v>44256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PROV. DO RECIFE 3 - UNID.IMBIRIBEIRA</v>
          </cell>
          <cell r="Q7" t="str">
            <v>INSTITUTO HUMANIZE DE ASSISTENCIA E REPONSABILIDADE SOCIAL</v>
          </cell>
          <cell r="R7">
            <v>28399030000212</v>
          </cell>
          <cell r="S7">
            <v>43891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PROV. DO RECIFE 2 - UNID.COELHOS</v>
          </cell>
          <cell r="Q8" t="str">
            <v>Fundação Professor Martiniano Fernades - IMIP</v>
          </cell>
          <cell r="R8">
            <v>9039744000194</v>
          </cell>
          <cell r="S8">
            <v>43922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PROVISÓRIO - UNIDADE AURORA</v>
          </cell>
          <cell r="Q9" t="str">
            <v>Sociedade Pernambucana de Combate ao Cânce -HCP GESTÃO</v>
          </cell>
          <cell r="R9" t="str">
            <v>108949880008-00</v>
          </cell>
          <cell r="S9">
            <v>43922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HECPI - AMBULATÓRIO Anigo</v>
          </cell>
          <cell r="Q10" t="str">
            <v>Fundação Professor Martiniano Fernades - IMIP</v>
          </cell>
          <cell r="R10">
            <v>9039744000194</v>
          </cell>
          <cell r="S10" t="str">
            <v>Setembro/2020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HCP - HOSPITAL DO CÂNCER DE PERNAMBUCO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>
        <row r="30">
          <cell r="C30">
            <v>0</v>
          </cell>
        </row>
        <row r="65">
          <cell r="C65">
            <v>0</v>
          </cell>
        </row>
      </sheetData>
      <sheetData sheetId="4">
        <row r="6">
          <cell r="B6" t="str">
            <v>Ativos</v>
          </cell>
          <cell r="D6">
            <v>0</v>
          </cell>
          <cell r="F6">
            <v>0</v>
          </cell>
        </row>
        <row r="7">
          <cell r="B7" t="str">
            <v>Jovem Aprendiz</v>
          </cell>
          <cell r="D7">
            <v>0</v>
          </cell>
          <cell r="F7">
            <v>0</v>
          </cell>
        </row>
        <row r="9">
          <cell r="D9">
            <v>2216.02</v>
          </cell>
          <cell r="F9">
            <v>106.19120000000001</v>
          </cell>
        </row>
        <row r="10">
          <cell r="D10">
            <v>0</v>
          </cell>
          <cell r="F10">
            <v>0</v>
          </cell>
        </row>
        <row r="12">
          <cell r="D12">
            <v>3079.4700000000003</v>
          </cell>
          <cell r="F12">
            <v>0</v>
          </cell>
          <cell r="H12">
            <v>176.25</v>
          </cell>
        </row>
        <row r="13">
          <cell r="D13">
            <v>0</v>
          </cell>
        </row>
        <row r="14">
          <cell r="D14">
            <v>0</v>
          </cell>
          <cell r="F14">
            <v>0</v>
          </cell>
          <cell r="H14">
            <v>0</v>
          </cell>
        </row>
        <row r="15">
          <cell r="D15">
            <v>0</v>
          </cell>
        </row>
        <row r="96">
          <cell r="D96">
            <v>472.74959999999999</v>
          </cell>
        </row>
        <row r="97">
          <cell r="D97">
            <v>59.09</v>
          </cell>
        </row>
        <row r="100">
          <cell r="C100">
            <v>0</v>
          </cell>
        </row>
      </sheetData>
      <sheetData sheetId="5">
        <row r="17">
          <cell r="C17" t="str">
            <v/>
          </cell>
        </row>
      </sheetData>
      <sheetData sheetId="6">
        <row r="2">
          <cell r="K2">
            <v>0</v>
          </cell>
        </row>
        <row r="3">
          <cell r="K3">
            <v>0</v>
          </cell>
        </row>
        <row r="4">
          <cell r="K4">
            <v>0</v>
          </cell>
        </row>
        <row r="5">
          <cell r="K5">
            <v>0</v>
          </cell>
        </row>
        <row r="6">
          <cell r="K6">
            <v>0</v>
          </cell>
        </row>
        <row r="7">
          <cell r="K7">
            <v>0</v>
          </cell>
        </row>
        <row r="8">
          <cell r="K8">
            <v>0</v>
          </cell>
        </row>
      </sheetData>
      <sheetData sheetId="7">
        <row r="1">
          <cell r="Y1">
            <v>0</v>
          </cell>
        </row>
        <row r="2">
          <cell r="Y2">
            <v>5135.25</v>
          </cell>
        </row>
        <row r="3">
          <cell r="Y3">
            <v>266.37</v>
          </cell>
        </row>
        <row r="4">
          <cell r="Y4">
            <v>0</v>
          </cell>
        </row>
      </sheetData>
      <sheetData sheetId="8"/>
      <sheetData sheetId="9"/>
      <sheetData sheetId="10"/>
      <sheetData sheetId="11"/>
      <sheetData sheetId="12"/>
      <sheetData sheetId="13">
        <row r="1">
          <cell r="N1" t="str">
            <v>TOTAL</v>
          </cell>
        </row>
        <row r="2">
          <cell r="N2">
            <v>390</v>
          </cell>
        </row>
        <row r="9">
          <cell r="D9" t="str">
            <v>ITEM PCF</v>
          </cell>
          <cell r="N9" t="str">
            <v>Valor</v>
          </cell>
        </row>
        <row r="10">
          <cell r="D10" t="str">
            <v>(3) Acessar Lista Suspensa</v>
          </cell>
          <cell r="N10" t="str">
            <v>(13) - Formato: xxxxx,xx</v>
          </cell>
        </row>
        <row r="11">
          <cell r="D11" t="str">
            <v>4.3.1. Taxa de Manutenção de Conta</v>
          </cell>
          <cell r="N11">
            <v>195</v>
          </cell>
        </row>
        <row r="12">
          <cell r="D12" t="str">
            <v>4.3.1. Taxa de Manutenção de Conta</v>
          </cell>
          <cell r="N12">
            <v>195</v>
          </cell>
        </row>
        <row r="102">
          <cell r="Q102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>
        <row r="2">
          <cell r="O2">
            <v>8409.0400000000009</v>
          </cell>
        </row>
        <row r="6">
          <cell r="S6">
            <v>0</v>
          </cell>
        </row>
        <row r="7">
          <cell r="S7">
            <v>0</v>
          </cell>
        </row>
        <row r="15">
          <cell r="S15">
            <v>0</v>
          </cell>
        </row>
        <row r="16">
          <cell r="S16">
            <v>0</v>
          </cell>
        </row>
        <row r="22">
          <cell r="S22">
            <v>0</v>
          </cell>
        </row>
        <row r="31">
          <cell r="S3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47E0D-0B8C-4867-98C3-40DF75DF7152}">
  <sheetPr>
    <tabColor rgb="FFFFFF00"/>
  </sheetPr>
  <dimension ref="A1:BB493"/>
  <sheetViews>
    <sheetView showGridLines="0" tabSelected="1" topLeftCell="C1" zoomScale="90" zoomScaleNormal="90" workbookViewId="0">
      <selection activeCell="BD10" sqref="BD10"/>
    </sheetView>
  </sheetViews>
  <sheetFormatPr defaultColWidth="14.42578125" defaultRowHeight="15" customHeight="1" x14ac:dyDescent="0.2"/>
  <cols>
    <col min="1" max="1" width="74.140625" hidden="1" customWidth="1"/>
    <col min="2" max="2" width="4.7109375" hidden="1" customWidth="1"/>
    <col min="3" max="3" width="15.140625" customWidth="1"/>
    <col min="4" max="4" width="66.7109375" customWidth="1"/>
    <col min="5" max="5" width="50.140625" customWidth="1"/>
    <col min="6" max="6" width="19.140625" customWidth="1"/>
    <col min="7" max="7" width="23.85546875" customWidth="1"/>
    <col min="8" max="8" width="51.85546875" customWidth="1"/>
    <col min="9" max="54" width="8.7109375" hidden="1" customWidth="1"/>
  </cols>
  <sheetData>
    <row r="1" spans="1:54" ht="15.75" customHeight="1" x14ac:dyDescent="0.2">
      <c r="A1" s="6"/>
      <c r="B1" s="5"/>
      <c r="C1" s="117"/>
      <c r="D1" s="116" t="s">
        <v>408</v>
      </c>
      <c r="E1" s="23"/>
      <c r="F1" s="115" t="s">
        <v>407</v>
      </c>
      <c r="G1" s="27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</row>
    <row r="2" spans="1:54" ht="15.75" customHeight="1" x14ac:dyDescent="0.2">
      <c r="A2" s="6"/>
      <c r="B2" s="5"/>
      <c r="C2" s="113"/>
      <c r="D2" s="112" t="s">
        <v>406</v>
      </c>
      <c r="E2" s="13"/>
      <c r="F2" s="114" t="s">
        <v>405</v>
      </c>
      <c r="G2" s="114" t="s">
        <v>404</v>
      </c>
      <c r="H2" s="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</row>
    <row r="3" spans="1:54" ht="15.75" customHeight="1" x14ac:dyDescent="0.2">
      <c r="A3" s="6"/>
      <c r="B3" s="5"/>
      <c r="C3" s="113"/>
      <c r="D3" s="112" t="s">
        <v>403</v>
      </c>
      <c r="E3" s="13"/>
      <c r="F3" s="105"/>
      <c r="G3" s="105"/>
      <c r="H3" s="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</row>
    <row r="4" spans="1:54" ht="15.75" customHeight="1" x14ac:dyDescent="0.2">
      <c r="A4" s="6"/>
      <c r="B4" s="5"/>
      <c r="C4" s="105"/>
      <c r="D4" s="191" t="s">
        <v>402</v>
      </c>
      <c r="F4" s="190">
        <v>44501</v>
      </c>
      <c r="G4" s="189">
        <v>5</v>
      </c>
      <c r="H4" s="2"/>
      <c r="I4" s="186"/>
      <c r="J4" s="67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 t="s">
        <v>401</v>
      </c>
    </row>
    <row r="5" spans="1:54" ht="15.75" customHeight="1" x14ac:dyDescent="0.2">
      <c r="A5" s="6"/>
      <c r="B5" s="5"/>
      <c r="C5" s="108"/>
      <c r="E5" s="188"/>
      <c r="F5" s="187"/>
      <c r="G5" s="187"/>
      <c r="H5" s="2"/>
      <c r="I5" s="186"/>
      <c r="J5" s="67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 t="s">
        <v>400</v>
      </c>
    </row>
    <row r="6" spans="1:54" ht="12.75" customHeight="1" x14ac:dyDescent="0.2">
      <c r="A6" s="6"/>
      <c r="B6" s="5"/>
      <c r="C6" s="104" t="s">
        <v>399</v>
      </c>
      <c r="D6" s="27"/>
      <c r="E6" s="185" t="s">
        <v>78</v>
      </c>
      <c r="F6" s="184" t="s">
        <v>398</v>
      </c>
      <c r="G6" s="183" t="s">
        <v>0</v>
      </c>
      <c r="H6" s="2"/>
      <c r="I6" s="122"/>
      <c r="J6" s="122"/>
      <c r="K6" s="122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</row>
    <row r="7" spans="1:54" ht="19.5" customHeight="1" x14ac:dyDescent="0.2">
      <c r="A7" s="6"/>
      <c r="B7" s="5"/>
      <c r="C7" s="182" t="s">
        <v>397</v>
      </c>
      <c r="D7" s="19"/>
      <c r="E7" s="181" t="s">
        <v>396</v>
      </c>
      <c r="F7" s="180" t="s">
        <v>395</v>
      </c>
      <c r="G7" s="179" t="str">
        <f>IFERROR(VLOOKUP($C$7,'[1]DADOS (OCULTAR)'!$P$3:$R$56,3,0),"")</f>
        <v/>
      </c>
      <c r="H7" s="2"/>
      <c r="I7" s="122"/>
      <c r="J7" s="122"/>
      <c r="K7" s="122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</row>
    <row r="8" spans="1:54" ht="19.5" customHeight="1" x14ac:dyDescent="0.2">
      <c r="A8" s="6"/>
      <c r="B8" s="5"/>
      <c r="C8" s="178" t="str">
        <f>IFERROR(VLOOKUP($C$7,'[1]DADOS (OCULTAR)'!$P$3:$R$56,2,0),"")</f>
        <v/>
      </c>
      <c r="D8" s="21"/>
      <c r="E8" s="27"/>
      <c r="F8" s="177" t="s">
        <v>394</v>
      </c>
      <c r="G8" s="23"/>
      <c r="H8" s="2"/>
      <c r="I8" s="122"/>
      <c r="J8" s="122"/>
      <c r="K8" s="122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</row>
    <row r="9" spans="1:54" ht="20.25" customHeight="1" x14ac:dyDescent="0.2">
      <c r="A9" s="6"/>
      <c r="B9" s="5"/>
      <c r="C9" s="176" t="s">
        <v>11</v>
      </c>
      <c r="D9" s="25"/>
      <c r="E9" s="25"/>
      <c r="F9" s="175" t="s">
        <v>393</v>
      </c>
      <c r="G9" s="174" t="str">
        <f>IFERROR(VLOOKUP(C7,'[1]DADOS (OCULTAR)'!P3:S56,4,0),"")</f>
        <v/>
      </c>
      <c r="H9" s="130"/>
      <c r="I9" s="122"/>
      <c r="J9" s="122"/>
      <c r="K9" s="122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</row>
    <row r="10" spans="1:54" ht="25.5" customHeight="1" x14ac:dyDescent="0.2">
      <c r="A10" s="6"/>
      <c r="B10" s="5"/>
      <c r="C10" s="120" t="s">
        <v>392</v>
      </c>
      <c r="D10" s="21"/>
      <c r="E10" s="27"/>
      <c r="F10" s="173" t="s">
        <v>10</v>
      </c>
      <c r="G10" s="48"/>
      <c r="H10" s="130"/>
      <c r="I10" s="122"/>
      <c r="J10" s="122"/>
      <c r="K10" s="12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</row>
    <row r="11" spans="1:54" ht="18" customHeight="1" x14ac:dyDescent="0.2">
      <c r="A11" s="6"/>
      <c r="B11" s="5"/>
      <c r="C11" s="137" t="s">
        <v>391</v>
      </c>
      <c r="D11" s="21"/>
      <c r="E11" s="27"/>
      <c r="F11" s="56"/>
      <c r="G11" s="19"/>
      <c r="H11" s="40" t="s">
        <v>388</v>
      </c>
      <c r="I11" s="122"/>
      <c r="J11" s="123"/>
      <c r="K11" s="123"/>
      <c r="L11" s="7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</row>
    <row r="12" spans="1:54" ht="18" customHeight="1" x14ac:dyDescent="0.2">
      <c r="A12" s="6"/>
      <c r="B12" s="5"/>
      <c r="C12" s="137" t="s">
        <v>390</v>
      </c>
      <c r="D12" s="21"/>
      <c r="E12" s="27"/>
      <c r="F12" s="56"/>
      <c r="G12" s="19"/>
      <c r="H12" s="40" t="s">
        <v>388</v>
      </c>
      <c r="I12" s="122"/>
      <c r="J12" s="123"/>
      <c r="K12" s="123"/>
      <c r="L12" s="7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</row>
    <row r="13" spans="1:54" ht="18" customHeight="1" x14ac:dyDescent="0.2">
      <c r="A13" s="6"/>
      <c r="B13" s="5"/>
      <c r="C13" s="137" t="s">
        <v>389</v>
      </c>
      <c r="D13" s="21"/>
      <c r="E13" s="27"/>
      <c r="F13" s="56"/>
      <c r="G13" s="19"/>
      <c r="H13" s="40" t="s">
        <v>388</v>
      </c>
      <c r="I13" s="122"/>
      <c r="J13" s="123"/>
      <c r="K13" s="123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</row>
    <row r="14" spans="1:54" ht="18" customHeight="1" x14ac:dyDescent="0.2">
      <c r="A14" s="6"/>
      <c r="B14" s="5"/>
      <c r="C14" s="137" t="s">
        <v>387</v>
      </c>
      <c r="D14" s="21"/>
      <c r="E14" s="27"/>
      <c r="F14" s="56"/>
      <c r="G14" s="19"/>
      <c r="H14" s="130"/>
      <c r="I14" s="122"/>
      <c r="J14" s="123"/>
      <c r="K14" s="123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</row>
    <row r="15" spans="1:54" ht="18" customHeight="1" x14ac:dyDescent="0.2">
      <c r="A15" s="6"/>
      <c r="B15" s="5"/>
      <c r="C15" s="137" t="s">
        <v>386</v>
      </c>
      <c r="D15" s="21"/>
      <c r="E15" s="27"/>
      <c r="F15" s="56"/>
      <c r="G15" s="19"/>
      <c r="H15" s="130"/>
      <c r="I15" s="122"/>
      <c r="J15" s="123"/>
      <c r="K15" s="123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</row>
    <row r="16" spans="1:54" ht="18" customHeight="1" x14ac:dyDescent="0.2">
      <c r="A16" s="6"/>
      <c r="B16" s="5"/>
      <c r="C16" s="172" t="s">
        <v>385</v>
      </c>
      <c r="D16" s="21"/>
      <c r="E16" s="27"/>
      <c r="F16" s="56"/>
      <c r="G16" s="19"/>
      <c r="H16" s="130"/>
      <c r="I16" s="122"/>
      <c r="J16" s="123"/>
      <c r="K16" s="123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</row>
    <row r="17" spans="1:54" ht="18" customHeight="1" x14ac:dyDescent="0.2">
      <c r="A17" s="6"/>
      <c r="B17" s="5"/>
      <c r="C17" s="120" t="s">
        <v>384</v>
      </c>
      <c r="D17" s="21"/>
      <c r="E17" s="27"/>
      <c r="F17" s="38">
        <f>SUM(F11:G15)-F16</f>
        <v>0</v>
      </c>
      <c r="G17" s="27"/>
      <c r="H17" s="130"/>
      <c r="I17" s="122"/>
      <c r="J17" s="123"/>
      <c r="K17" s="123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</row>
    <row r="18" spans="1:54" ht="18" customHeight="1" x14ac:dyDescent="0.2">
      <c r="A18" s="6"/>
      <c r="B18" s="5"/>
      <c r="C18" s="137" t="s">
        <v>383</v>
      </c>
      <c r="D18" s="21"/>
      <c r="E18" s="27"/>
      <c r="F18" s="56">
        <f>1154.03+906.39</f>
        <v>2060.42</v>
      </c>
      <c r="G18" s="19"/>
      <c r="H18" s="130"/>
      <c r="I18" s="122"/>
      <c r="J18" s="123"/>
      <c r="K18" s="123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</row>
    <row r="19" spans="1:54" ht="18" customHeight="1" x14ac:dyDescent="0.2">
      <c r="A19" s="6"/>
      <c r="B19" s="5"/>
      <c r="C19" s="137" t="s">
        <v>382</v>
      </c>
      <c r="D19" s="21"/>
      <c r="E19" s="27"/>
      <c r="F19" s="155"/>
      <c r="G19" s="19"/>
      <c r="H19" s="130"/>
      <c r="I19" s="122"/>
      <c r="J19" s="123"/>
      <c r="K19" s="123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</row>
    <row r="20" spans="1:54" ht="18" customHeight="1" x14ac:dyDescent="0.2">
      <c r="A20" s="6"/>
      <c r="B20" s="5"/>
      <c r="C20" s="137" t="s">
        <v>381</v>
      </c>
      <c r="D20" s="21"/>
      <c r="E20" s="27"/>
      <c r="F20" s="56"/>
      <c r="G20" s="19"/>
      <c r="H20" s="130"/>
      <c r="I20" s="122"/>
      <c r="J20" s="123"/>
      <c r="K20" s="123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</row>
    <row r="21" spans="1:54" ht="18" customHeight="1" x14ac:dyDescent="0.2">
      <c r="A21" s="6"/>
      <c r="B21" s="5"/>
      <c r="C21" s="137" t="s">
        <v>380</v>
      </c>
      <c r="D21" s="21"/>
      <c r="E21" s="27"/>
      <c r="F21" s="56"/>
      <c r="G21" s="19"/>
      <c r="H21" s="130"/>
      <c r="I21" s="122"/>
      <c r="J21" s="123"/>
      <c r="K21" s="123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</row>
    <row r="22" spans="1:54" ht="18" customHeight="1" x14ac:dyDescent="0.2">
      <c r="A22" s="6"/>
      <c r="B22" s="5"/>
      <c r="C22" s="137" t="s">
        <v>379</v>
      </c>
      <c r="D22" s="21"/>
      <c r="E22" s="27"/>
      <c r="F22" s="56"/>
      <c r="G22" s="19"/>
      <c r="H22" s="130"/>
      <c r="I22" s="122"/>
      <c r="J22" s="123"/>
      <c r="K22" s="123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</row>
    <row r="23" spans="1:54" ht="18" customHeight="1" x14ac:dyDescent="0.2">
      <c r="A23" s="6"/>
      <c r="B23" s="5"/>
      <c r="C23" s="137" t="s">
        <v>378</v>
      </c>
      <c r="D23" s="21"/>
      <c r="E23" s="27"/>
      <c r="F23" s="56"/>
      <c r="G23" s="19"/>
      <c r="H23" s="130"/>
      <c r="I23" s="122"/>
      <c r="J23" s="123"/>
      <c r="K23" s="123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</row>
    <row r="24" spans="1:54" ht="18" customHeight="1" x14ac:dyDescent="0.2">
      <c r="A24" s="6"/>
      <c r="B24" s="5"/>
      <c r="C24" s="171" t="s">
        <v>377</v>
      </c>
      <c r="D24" s="21"/>
      <c r="E24" s="27"/>
      <c r="F24" s="170">
        <f>SUM(F18:G23)</f>
        <v>2060.42</v>
      </c>
      <c r="G24" s="27"/>
      <c r="H24" s="130"/>
      <c r="I24" s="122"/>
      <c r="J24" s="123"/>
      <c r="K24" s="123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</row>
    <row r="25" spans="1:54" ht="18" customHeight="1" x14ac:dyDescent="0.2">
      <c r="A25" s="6"/>
      <c r="B25" s="5"/>
      <c r="C25" s="120" t="s">
        <v>376</v>
      </c>
      <c r="D25" s="21"/>
      <c r="E25" s="27"/>
      <c r="F25" s="38">
        <f>F24+F17</f>
        <v>2060.42</v>
      </c>
      <c r="G25" s="27"/>
      <c r="H25" s="130"/>
      <c r="I25" s="122"/>
      <c r="J25" s="123"/>
      <c r="K25" s="123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</row>
    <row r="26" spans="1:54" ht="6" customHeight="1" x14ac:dyDescent="0.2">
      <c r="A26" s="6"/>
      <c r="B26" s="5"/>
      <c r="C26" s="169"/>
      <c r="D26" s="67"/>
      <c r="E26" s="67"/>
      <c r="F26" s="168"/>
      <c r="G26" s="167"/>
      <c r="H26" s="130"/>
      <c r="I26" s="122"/>
      <c r="J26" s="123"/>
      <c r="K26" s="123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</row>
    <row r="27" spans="1:54" ht="27" customHeight="1" x14ac:dyDescent="0.2">
      <c r="A27" s="6"/>
      <c r="B27" s="5"/>
      <c r="C27" s="120" t="s">
        <v>375</v>
      </c>
      <c r="D27" s="21"/>
      <c r="E27" s="27"/>
      <c r="F27" s="38" t="s">
        <v>10</v>
      </c>
      <c r="G27" s="27"/>
      <c r="H27" s="130"/>
      <c r="I27" s="122"/>
      <c r="J27" s="123"/>
      <c r="K27" s="123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</row>
    <row r="28" spans="1:54" ht="18" customHeight="1" x14ac:dyDescent="0.2">
      <c r="A28" s="6"/>
      <c r="B28" s="5"/>
      <c r="C28" s="166" t="s">
        <v>374</v>
      </c>
      <c r="D28" s="21"/>
      <c r="E28" s="27"/>
      <c r="F28" s="165">
        <f>F29+SUM(F35:F38)</f>
        <v>11511.390800000001</v>
      </c>
      <c r="G28" s="27"/>
      <c r="H28" s="40"/>
      <c r="I28" s="158"/>
      <c r="J28" s="123"/>
      <c r="K28" s="123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</row>
    <row r="29" spans="1:54" ht="18" customHeight="1" x14ac:dyDescent="0.2">
      <c r="A29" s="160"/>
      <c r="B29" s="5"/>
      <c r="C29" s="164" t="s">
        <v>373</v>
      </c>
      <c r="D29" s="21"/>
      <c r="E29" s="27"/>
      <c r="F29" s="163">
        <f>F30+F33+F34</f>
        <v>5401.62</v>
      </c>
      <c r="G29" s="27"/>
      <c r="H29" s="40"/>
      <c r="I29" s="158"/>
      <c r="J29" s="123"/>
      <c r="K29" s="123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</row>
    <row r="30" spans="1:54" ht="18" customHeight="1" x14ac:dyDescent="0.2">
      <c r="A30" s="6"/>
      <c r="B30" s="5"/>
      <c r="C30" s="162" t="s">
        <v>372</v>
      </c>
      <c r="D30" s="21"/>
      <c r="E30" s="27"/>
      <c r="F30" s="161">
        <f>F31+F32</f>
        <v>5135.25</v>
      </c>
      <c r="G30" s="27"/>
      <c r="H30" s="40"/>
      <c r="I30" s="158"/>
      <c r="J30" s="123"/>
      <c r="K30" s="123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</row>
    <row r="31" spans="1:54" ht="18" customHeight="1" x14ac:dyDescent="0.2">
      <c r="A31" s="160" t="s">
        <v>371</v>
      </c>
      <c r="B31" s="5" t="s">
        <v>364</v>
      </c>
      <c r="C31" s="137" t="s">
        <v>370</v>
      </c>
      <c r="D31" s="21"/>
      <c r="E31" s="27"/>
      <c r="F31" s="28">
        <f>'[1]TCE - ANEXO II - Preencher'!Y1</f>
        <v>0</v>
      </c>
      <c r="G31" s="27"/>
      <c r="H31" s="40" t="s">
        <v>362</v>
      </c>
      <c r="I31" s="158"/>
      <c r="J31" s="123"/>
      <c r="K31" s="123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</row>
    <row r="32" spans="1:54" ht="18" customHeight="1" x14ac:dyDescent="0.2">
      <c r="A32" s="160" t="s">
        <v>369</v>
      </c>
      <c r="B32" s="5" t="s">
        <v>364</v>
      </c>
      <c r="C32" s="137" t="s">
        <v>368</v>
      </c>
      <c r="D32" s="21"/>
      <c r="E32" s="27"/>
      <c r="F32" s="28">
        <f>'[1]TCE - ANEXO II - Preencher'!Y2</f>
        <v>5135.25</v>
      </c>
      <c r="G32" s="27"/>
      <c r="H32" s="40" t="s">
        <v>362</v>
      </c>
      <c r="I32" s="158"/>
      <c r="J32" s="123"/>
      <c r="K32" s="123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</row>
    <row r="33" spans="1:54" ht="18" customHeight="1" x14ac:dyDescent="0.2">
      <c r="A33" s="160" t="s">
        <v>367</v>
      </c>
      <c r="B33" s="5" t="s">
        <v>364</v>
      </c>
      <c r="C33" s="137" t="s">
        <v>366</v>
      </c>
      <c r="D33" s="21"/>
      <c r="E33" s="27"/>
      <c r="F33" s="28">
        <f>'[1]TCE - ANEXO II - Preencher'!Y4</f>
        <v>0</v>
      </c>
      <c r="G33" s="27"/>
      <c r="H33" s="40" t="s">
        <v>362</v>
      </c>
      <c r="I33" s="158"/>
      <c r="J33" s="123"/>
      <c r="K33" s="123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</row>
    <row r="34" spans="1:54" ht="18" customHeight="1" x14ac:dyDescent="0.2">
      <c r="A34" s="160" t="s">
        <v>365</v>
      </c>
      <c r="B34" s="5" t="s">
        <v>364</v>
      </c>
      <c r="C34" s="137" t="s">
        <v>363</v>
      </c>
      <c r="D34" s="21"/>
      <c r="E34" s="27"/>
      <c r="F34" s="28">
        <f>'[1]TCE - ANEXO II - Preencher'!Y3</f>
        <v>266.37</v>
      </c>
      <c r="G34" s="27"/>
      <c r="H34" s="40" t="s">
        <v>362</v>
      </c>
      <c r="I34" s="158"/>
      <c r="J34" s="123"/>
      <c r="K34" s="123"/>
      <c r="L34" s="1"/>
      <c r="M34" s="159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</row>
    <row r="35" spans="1:54" ht="18" customHeight="1" x14ac:dyDescent="0.2">
      <c r="A35" s="6" t="s">
        <v>342</v>
      </c>
      <c r="B35" s="5" t="s">
        <v>341</v>
      </c>
      <c r="C35" s="137" t="s">
        <v>361</v>
      </c>
      <c r="D35" s="21"/>
      <c r="E35" s="27"/>
      <c r="F35" s="28">
        <f>'[1]MEM.CÁLC.FP.'!$D$96</f>
        <v>472.74959999999999</v>
      </c>
      <c r="G35" s="27"/>
      <c r="H35" s="40" t="s">
        <v>339</v>
      </c>
      <c r="I35" s="158"/>
      <c r="J35" s="123"/>
      <c r="K35" s="123"/>
      <c r="L35" s="159"/>
      <c r="M35" s="55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</row>
    <row r="36" spans="1:54" ht="18" customHeight="1" x14ac:dyDescent="0.2">
      <c r="A36" s="6" t="s">
        <v>344</v>
      </c>
      <c r="B36" s="5" t="s">
        <v>341</v>
      </c>
      <c r="C36" s="137" t="s">
        <v>360</v>
      </c>
      <c r="D36" s="21"/>
      <c r="E36" s="27"/>
      <c r="F36" s="28">
        <f>IF(G6="SIM","",'[1]MEM.CÁLC.FP.'!$D$97)</f>
        <v>59.09</v>
      </c>
      <c r="G36" s="27"/>
      <c r="H36" s="40" t="s">
        <v>339</v>
      </c>
      <c r="I36" s="158"/>
      <c r="J36" s="123"/>
      <c r="K36" s="123"/>
      <c r="L36" s="159"/>
      <c r="M36" s="55"/>
      <c r="N36" s="7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</row>
    <row r="37" spans="1:54" ht="18" customHeight="1" x14ac:dyDescent="0.2">
      <c r="A37" s="1" t="s">
        <v>359</v>
      </c>
      <c r="B37" s="1" t="s">
        <v>358</v>
      </c>
      <c r="C37" s="137" t="s">
        <v>357</v>
      </c>
      <c r="D37" s="21"/>
      <c r="E37" s="27"/>
      <c r="F37" s="28">
        <f>'[1]MEM.CÁLC.FP.'!$C$100</f>
        <v>0</v>
      </c>
      <c r="G37" s="27"/>
      <c r="H37" s="40" t="s">
        <v>339</v>
      </c>
      <c r="I37" s="158"/>
      <c r="J37" s="123"/>
      <c r="K37" s="123"/>
      <c r="L37" s="1"/>
      <c r="M37" s="55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</row>
    <row r="38" spans="1:54" ht="18" customHeight="1" x14ac:dyDescent="0.2">
      <c r="A38" s="6"/>
      <c r="B38" s="5"/>
      <c r="C38" s="120" t="s">
        <v>356</v>
      </c>
      <c r="D38" s="21"/>
      <c r="E38" s="27"/>
      <c r="F38" s="38">
        <f>F39+F43+F47</f>
        <v>5577.9312000000009</v>
      </c>
      <c r="G38" s="27"/>
      <c r="H38" s="40"/>
      <c r="I38" s="158"/>
      <c r="J38" s="123"/>
      <c r="K38" s="123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</row>
    <row r="39" spans="1:54" ht="18" customHeight="1" x14ac:dyDescent="0.2">
      <c r="A39" s="6"/>
      <c r="B39" s="5"/>
      <c r="C39" s="157" t="s">
        <v>355</v>
      </c>
      <c r="D39" s="21"/>
      <c r="E39" s="27"/>
      <c r="F39" s="126">
        <f>SUM(F40:G42)</f>
        <v>0</v>
      </c>
      <c r="G39" s="27"/>
      <c r="H39" s="40"/>
      <c r="I39" s="156"/>
      <c r="J39" s="123"/>
      <c r="K39" s="123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</row>
    <row r="40" spans="1:54" ht="18" customHeight="1" x14ac:dyDescent="0.2">
      <c r="A40" s="6"/>
      <c r="B40" s="5"/>
      <c r="C40" s="133" t="s">
        <v>354</v>
      </c>
      <c r="D40" s="21"/>
      <c r="E40" s="27"/>
      <c r="F40" s="132">
        <f>SUM('[1]MEM.CÁLC.FP.'!D6:D7)</f>
        <v>0</v>
      </c>
      <c r="G40" s="27"/>
      <c r="H40" s="40" t="s">
        <v>339</v>
      </c>
      <c r="I40" s="156"/>
      <c r="J40" s="123"/>
      <c r="K40" s="123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</row>
    <row r="41" spans="1:54" ht="18" customHeight="1" x14ac:dyDescent="0.2">
      <c r="A41" s="6" t="s">
        <v>342</v>
      </c>
      <c r="B41" s="5" t="s">
        <v>341</v>
      </c>
      <c r="C41" s="133" t="s">
        <v>353</v>
      </c>
      <c r="D41" s="21"/>
      <c r="E41" s="27"/>
      <c r="F41" s="132">
        <f>SUM('[1]MEM.CÁLC.FP.'!F6:F7)</f>
        <v>0</v>
      </c>
      <c r="G41" s="27"/>
      <c r="H41" s="40" t="s">
        <v>339</v>
      </c>
      <c r="I41" s="156"/>
      <c r="J41" s="123"/>
      <c r="K41" s="123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</row>
    <row r="42" spans="1:54" ht="18" customHeight="1" x14ac:dyDescent="0.2">
      <c r="A42" s="6" t="s">
        <v>344</v>
      </c>
      <c r="B42" s="5" t="s">
        <v>341</v>
      </c>
      <c r="C42" s="133" t="s">
        <v>352</v>
      </c>
      <c r="D42" s="21"/>
      <c r="E42" s="27"/>
      <c r="F42" s="132">
        <f>IF(G6="SIM","",SUM('[1]MEM.CÁLC.FP.'!G6:G7))</f>
        <v>0</v>
      </c>
      <c r="G42" s="27"/>
      <c r="H42" s="40" t="s">
        <v>339</v>
      </c>
      <c r="I42" s="156"/>
      <c r="J42" s="123"/>
      <c r="K42" s="123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</row>
    <row r="43" spans="1:54" ht="18" customHeight="1" x14ac:dyDescent="0.2">
      <c r="A43" s="6"/>
      <c r="B43" s="5"/>
      <c r="C43" s="136" t="s">
        <v>351</v>
      </c>
      <c r="D43" s="21"/>
      <c r="E43" s="27"/>
      <c r="F43" s="38">
        <f>SUM(F44:G46)</f>
        <v>2322.2112000000002</v>
      </c>
      <c r="G43" s="27"/>
      <c r="H43" s="40"/>
      <c r="I43" s="122"/>
      <c r="J43" s="123"/>
      <c r="K43" s="123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</row>
    <row r="44" spans="1:54" ht="18" customHeight="1" x14ac:dyDescent="0.2">
      <c r="A44" s="6"/>
      <c r="B44" s="5"/>
      <c r="C44" s="133" t="s">
        <v>350</v>
      </c>
      <c r="D44" s="21"/>
      <c r="E44" s="27"/>
      <c r="F44" s="132">
        <f>SUM('[1]MEM.CÁLC.FP.'!D9:D10)</f>
        <v>2216.02</v>
      </c>
      <c r="G44" s="27"/>
      <c r="H44" s="40" t="s">
        <v>339</v>
      </c>
      <c r="I44" s="122"/>
      <c r="J44" s="123"/>
      <c r="K44" s="123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</row>
    <row r="45" spans="1:54" ht="18" customHeight="1" x14ac:dyDescent="0.2">
      <c r="A45" s="6" t="s">
        <v>342</v>
      </c>
      <c r="B45" s="5" t="s">
        <v>341</v>
      </c>
      <c r="C45" s="133" t="s">
        <v>349</v>
      </c>
      <c r="D45" s="21"/>
      <c r="E45" s="27"/>
      <c r="F45" s="132">
        <f>SUM('[1]MEM.CÁLC.FP.'!F9:F10)</f>
        <v>106.19120000000001</v>
      </c>
      <c r="G45" s="27"/>
      <c r="H45" s="40" t="s">
        <v>339</v>
      </c>
      <c r="I45" s="122"/>
      <c r="J45" s="123"/>
      <c r="K45" s="123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</row>
    <row r="46" spans="1:54" ht="18" customHeight="1" x14ac:dyDescent="0.2">
      <c r="A46" s="6" t="s">
        <v>344</v>
      </c>
      <c r="B46" s="5" t="s">
        <v>341</v>
      </c>
      <c r="C46" s="133" t="s">
        <v>348</v>
      </c>
      <c r="D46" s="21"/>
      <c r="E46" s="27"/>
      <c r="F46" s="132">
        <f>IF(G6="SIM","",SUM('[1]MEM.CÁLC.FP.'!G9:G10))</f>
        <v>0</v>
      </c>
      <c r="G46" s="27"/>
      <c r="H46" s="40" t="s">
        <v>339</v>
      </c>
      <c r="I46" s="122"/>
      <c r="J46" s="123"/>
      <c r="K46" s="123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</row>
    <row r="47" spans="1:54" ht="18" customHeight="1" x14ac:dyDescent="0.2">
      <c r="A47" s="6"/>
      <c r="B47" s="5"/>
      <c r="C47" s="136" t="s">
        <v>347</v>
      </c>
      <c r="D47" s="21"/>
      <c r="E47" s="27"/>
      <c r="F47" s="38">
        <f>SUM(F48:G51)</f>
        <v>3255.7200000000003</v>
      </c>
      <c r="G47" s="27"/>
      <c r="H47" s="40"/>
      <c r="I47" s="156"/>
      <c r="J47" s="123"/>
      <c r="K47" s="123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</row>
    <row r="48" spans="1:54" ht="18" customHeight="1" x14ac:dyDescent="0.2">
      <c r="A48" s="6"/>
      <c r="B48" s="5"/>
      <c r="C48" s="133" t="s">
        <v>346</v>
      </c>
      <c r="D48" s="21"/>
      <c r="E48" s="27"/>
      <c r="F48" s="132">
        <f>'[1]MEM.CÁLC.FP.'!D12+'[1]MEM.CÁLC.FP.'!D14-'[1]MEM.CÁLC.FP.'!D13-'[1]MEM.CÁLC.FP.'!D15</f>
        <v>3079.4700000000003</v>
      </c>
      <c r="G48" s="27"/>
      <c r="H48" s="40" t="s">
        <v>339</v>
      </c>
      <c r="I48" s="156"/>
      <c r="J48" s="123"/>
      <c r="K48" s="123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</row>
    <row r="49" spans="1:54" ht="18" customHeight="1" x14ac:dyDescent="0.2">
      <c r="A49" s="6" t="s">
        <v>342</v>
      </c>
      <c r="B49" s="5" t="s">
        <v>341</v>
      </c>
      <c r="C49" s="133" t="s">
        <v>345</v>
      </c>
      <c r="D49" s="21"/>
      <c r="E49" s="27"/>
      <c r="F49" s="132">
        <f>SUM('[1]MEM.CÁLC.FP.'!F12:F15)</f>
        <v>0</v>
      </c>
      <c r="G49" s="27"/>
      <c r="H49" s="40" t="s">
        <v>339</v>
      </c>
      <c r="I49" s="156"/>
      <c r="J49" s="123"/>
      <c r="K49" s="123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</row>
    <row r="50" spans="1:54" ht="18" customHeight="1" x14ac:dyDescent="0.2">
      <c r="A50" s="6" t="s">
        <v>344</v>
      </c>
      <c r="B50" s="5" t="s">
        <v>341</v>
      </c>
      <c r="C50" s="133" t="s">
        <v>343</v>
      </c>
      <c r="D50" s="21"/>
      <c r="E50" s="27"/>
      <c r="F50" s="132">
        <f>IF(G6="SIM","",SUM('[1]MEM.CÁLC.FP.'!G12:G15))</f>
        <v>0</v>
      </c>
      <c r="G50" s="27"/>
      <c r="H50" s="40" t="s">
        <v>339</v>
      </c>
      <c r="I50" s="124"/>
      <c r="J50" s="123"/>
      <c r="K50" s="123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</row>
    <row r="51" spans="1:54" ht="18" customHeight="1" x14ac:dyDescent="0.2">
      <c r="A51" s="6" t="s">
        <v>342</v>
      </c>
      <c r="B51" s="5" t="s">
        <v>341</v>
      </c>
      <c r="C51" s="133" t="s">
        <v>340</v>
      </c>
      <c r="D51" s="21"/>
      <c r="E51" s="27"/>
      <c r="F51" s="132">
        <f>SUM('[1]MEM.CÁLC.FP.'!H12:H15)</f>
        <v>176.25</v>
      </c>
      <c r="G51" s="27"/>
      <c r="H51" s="40" t="s">
        <v>339</v>
      </c>
      <c r="I51" s="156"/>
      <c r="J51" s="123"/>
      <c r="K51" s="123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</row>
    <row r="52" spans="1:54" ht="18" customHeight="1" x14ac:dyDescent="0.2">
      <c r="A52" s="6"/>
      <c r="B52" s="5"/>
      <c r="C52" s="120" t="s">
        <v>338</v>
      </c>
      <c r="D52" s="21"/>
      <c r="E52" s="27"/>
      <c r="F52" s="38">
        <f>SUM(F53:G60)</f>
        <v>0</v>
      </c>
      <c r="G52" s="27"/>
      <c r="H52" s="130"/>
      <c r="I52" s="122"/>
      <c r="J52" s="123"/>
      <c r="K52" s="123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</row>
    <row r="53" spans="1:54" ht="18" customHeight="1" x14ac:dyDescent="0.2">
      <c r="A53" s="6" t="s">
        <v>337</v>
      </c>
      <c r="B53" s="5" t="s">
        <v>336</v>
      </c>
      <c r="C53" s="137" t="s">
        <v>335</v>
      </c>
      <c r="D53" s="21"/>
      <c r="E53" s="27"/>
      <c r="F53" s="56">
        <v>0</v>
      </c>
      <c r="G53" s="19"/>
      <c r="H53" s="40" t="s">
        <v>95</v>
      </c>
      <c r="I53" s="122"/>
      <c r="J53" s="123"/>
      <c r="K53" s="123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</row>
    <row r="54" spans="1:54" ht="18" customHeight="1" x14ac:dyDescent="0.2">
      <c r="A54" s="6" t="s">
        <v>334</v>
      </c>
      <c r="B54" s="5" t="s">
        <v>333</v>
      </c>
      <c r="C54" s="137" t="s">
        <v>332</v>
      </c>
      <c r="D54" s="21"/>
      <c r="E54" s="27"/>
      <c r="F54" s="56">
        <v>0</v>
      </c>
      <c r="G54" s="19"/>
      <c r="H54" s="40" t="s">
        <v>95</v>
      </c>
      <c r="I54" s="122"/>
      <c r="J54" s="123"/>
      <c r="K54" s="123"/>
      <c r="L54" s="55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</row>
    <row r="55" spans="1:54" ht="18" customHeight="1" x14ac:dyDescent="0.2">
      <c r="A55" s="6" t="s">
        <v>331</v>
      </c>
      <c r="B55" s="5" t="s">
        <v>311</v>
      </c>
      <c r="C55" s="137" t="s">
        <v>330</v>
      </c>
      <c r="D55" s="21"/>
      <c r="E55" s="27"/>
      <c r="F55" s="56">
        <v>0</v>
      </c>
      <c r="G55" s="19"/>
      <c r="H55" s="40" t="s">
        <v>95</v>
      </c>
      <c r="I55" s="122"/>
      <c r="J55" s="123"/>
      <c r="K55" s="123"/>
      <c r="L55" s="55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</row>
    <row r="56" spans="1:54" ht="18" customHeight="1" x14ac:dyDescent="0.2">
      <c r="A56" s="6" t="s">
        <v>329</v>
      </c>
      <c r="B56" s="5" t="s">
        <v>303</v>
      </c>
      <c r="C56" s="137" t="s">
        <v>328</v>
      </c>
      <c r="D56" s="21"/>
      <c r="E56" s="27"/>
      <c r="F56" s="56">
        <v>0</v>
      </c>
      <c r="G56" s="19"/>
      <c r="H56" s="40" t="s">
        <v>95</v>
      </c>
      <c r="I56" s="122"/>
      <c r="J56" s="123"/>
      <c r="K56" s="123"/>
      <c r="L56" s="7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</row>
    <row r="57" spans="1:54" ht="18" customHeight="1" x14ac:dyDescent="0.2">
      <c r="A57" s="6" t="s">
        <v>327</v>
      </c>
      <c r="B57" s="5" t="s">
        <v>326</v>
      </c>
      <c r="C57" s="137" t="s">
        <v>325</v>
      </c>
      <c r="D57" s="21"/>
      <c r="E57" s="27"/>
      <c r="F57" s="56">
        <v>0</v>
      </c>
      <c r="G57" s="19"/>
      <c r="H57" s="40" t="s">
        <v>95</v>
      </c>
      <c r="I57" s="122"/>
      <c r="J57" s="123"/>
      <c r="K57" s="123"/>
      <c r="L57" s="7"/>
      <c r="M57" s="7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</row>
    <row r="58" spans="1:54" ht="18" customHeight="1" x14ac:dyDescent="0.2">
      <c r="A58" s="6" t="s">
        <v>324</v>
      </c>
      <c r="B58" s="5" t="s">
        <v>323</v>
      </c>
      <c r="C58" s="137" t="s">
        <v>322</v>
      </c>
      <c r="D58" s="21"/>
      <c r="E58" s="27"/>
      <c r="F58" s="56">
        <v>0</v>
      </c>
      <c r="G58" s="19"/>
      <c r="H58" s="40" t="s">
        <v>95</v>
      </c>
      <c r="I58" s="122"/>
      <c r="J58" s="123"/>
      <c r="K58" s="123"/>
      <c r="L58" s="7"/>
      <c r="M58" s="7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</row>
    <row r="59" spans="1:54" ht="18" customHeight="1" x14ac:dyDescent="0.2">
      <c r="A59" s="6" t="s">
        <v>321</v>
      </c>
      <c r="B59" s="5" t="s">
        <v>320</v>
      </c>
      <c r="C59" s="133" t="s">
        <v>319</v>
      </c>
      <c r="D59" s="21"/>
      <c r="E59" s="27"/>
      <c r="F59" s="155">
        <v>0</v>
      </c>
      <c r="G59" s="19"/>
      <c r="H59" s="40" t="s">
        <v>95</v>
      </c>
      <c r="I59" s="122"/>
      <c r="J59" s="123"/>
      <c r="K59" s="123"/>
      <c r="L59" s="7"/>
      <c r="M59" s="7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</row>
    <row r="60" spans="1:54" ht="18" customHeight="1" x14ac:dyDescent="0.2">
      <c r="A60" s="6" t="s">
        <v>318</v>
      </c>
      <c r="B60" s="5" t="s">
        <v>279</v>
      </c>
      <c r="C60" s="137" t="s">
        <v>317</v>
      </c>
      <c r="D60" s="21"/>
      <c r="E60" s="27"/>
      <c r="F60" s="56">
        <v>0</v>
      </c>
      <c r="G60" s="19"/>
      <c r="H60" s="40" t="s">
        <v>95</v>
      </c>
      <c r="I60" s="122"/>
      <c r="J60" s="123"/>
      <c r="K60" s="123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</row>
    <row r="61" spans="1:54" ht="18" customHeight="1" x14ac:dyDescent="0.2">
      <c r="A61" s="6"/>
      <c r="B61" s="5"/>
      <c r="C61" s="120" t="s">
        <v>316</v>
      </c>
      <c r="D61" s="21"/>
      <c r="E61" s="27"/>
      <c r="F61" s="38">
        <f>SUM(F62:G66)+F67+F76+F77</f>
        <v>0</v>
      </c>
      <c r="G61" s="27"/>
      <c r="H61" s="130"/>
      <c r="I61" s="122"/>
      <c r="J61" s="123"/>
      <c r="K61" s="123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</row>
    <row r="62" spans="1:54" ht="18" customHeight="1" x14ac:dyDescent="0.2">
      <c r="A62" s="6" t="s">
        <v>315</v>
      </c>
      <c r="B62" s="5" t="s">
        <v>314</v>
      </c>
      <c r="C62" s="137" t="s">
        <v>313</v>
      </c>
      <c r="D62" s="21"/>
      <c r="E62" s="27"/>
      <c r="F62" s="56">
        <v>0</v>
      </c>
      <c r="G62" s="19"/>
      <c r="H62" s="40" t="s">
        <v>95</v>
      </c>
      <c r="I62" s="122"/>
      <c r="J62" s="123"/>
      <c r="K62" s="123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</row>
    <row r="63" spans="1:54" ht="18" customHeight="1" x14ac:dyDescent="0.2">
      <c r="A63" s="6" t="s">
        <v>312</v>
      </c>
      <c r="B63" s="5" t="s">
        <v>311</v>
      </c>
      <c r="C63" s="137" t="s">
        <v>310</v>
      </c>
      <c r="D63" s="21"/>
      <c r="E63" s="27"/>
      <c r="F63" s="56">
        <v>0</v>
      </c>
      <c r="G63" s="19"/>
      <c r="H63" s="40" t="s">
        <v>95</v>
      </c>
      <c r="I63" s="122"/>
      <c r="J63" s="123"/>
      <c r="K63" s="123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</row>
    <row r="64" spans="1:54" ht="18" customHeight="1" x14ac:dyDescent="0.2">
      <c r="A64" s="6" t="s">
        <v>309</v>
      </c>
      <c r="B64" s="5" t="s">
        <v>308</v>
      </c>
      <c r="C64" s="137" t="s">
        <v>307</v>
      </c>
      <c r="D64" s="21"/>
      <c r="E64" s="27"/>
      <c r="F64" s="56">
        <v>0</v>
      </c>
      <c r="G64" s="19"/>
      <c r="H64" s="40" t="s">
        <v>95</v>
      </c>
      <c r="I64" s="122"/>
      <c r="J64" s="123"/>
      <c r="K64" s="123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</row>
    <row r="65" spans="1:54" ht="18" customHeight="1" x14ac:dyDescent="0.2">
      <c r="A65" s="6" t="s">
        <v>306</v>
      </c>
      <c r="B65" s="5" t="s">
        <v>292</v>
      </c>
      <c r="C65" s="137" t="s">
        <v>305</v>
      </c>
      <c r="D65" s="21"/>
      <c r="E65" s="27"/>
      <c r="F65" s="56">
        <v>0</v>
      </c>
      <c r="G65" s="19"/>
      <c r="H65" s="40" t="s">
        <v>95</v>
      </c>
      <c r="I65" s="124"/>
      <c r="J65" s="123"/>
      <c r="K65" s="123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</row>
    <row r="66" spans="1:54" ht="18" customHeight="1" x14ac:dyDescent="0.2">
      <c r="A66" s="6" t="s">
        <v>304</v>
      </c>
      <c r="B66" s="5" t="s">
        <v>303</v>
      </c>
      <c r="C66" s="137" t="s">
        <v>302</v>
      </c>
      <c r="D66" s="21"/>
      <c r="E66" s="27"/>
      <c r="F66" s="56">
        <v>0</v>
      </c>
      <c r="G66" s="19"/>
      <c r="H66" s="40" t="s">
        <v>95</v>
      </c>
      <c r="I66" s="122"/>
      <c r="J66" s="123"/>
      <c r="K66" s="123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</row>
    <row r="67" spans="1:54" ht="18" customHeight="1" x14ac:dyDescent="0.2">
      <c r="A67" s="6"/>
      <c r="B67" s="5"/>
      <c r="C67" s="136" t="s">
        <v>301</v>
      </c>
      <c r="D67" s="21"/>
      <c r="E67" s="27"/>
      <c r="F67" s="135">
        <f>F68+F69</f>
        <v>0</v>
      </c>
      <c r="G67" s="27"/>
      <c r="H67" s="130"/>
      <c r="I67" s="122"/>
      <c r="J67" s="123"/>
      <c r="K67" s="123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</row>
    <row r="68" spans="1:54" ht="18" customHeight="1" x14ac:dyDescent="0.2">
      <c r="A68" s="6" t="s">
        <v>300</v>
      </c>
      <c r="B68" s="5" t="s">
        <v>299</v>
      </c>
      <c r="C68" s="133" t="s">
        <v>298</v>
      </c>
      <c r="D68" s="21"/>
      <c r="E68" s="27"/>
      <c r="F68" s="56">
        <v>0</v>
      </c>
      <c r="G68" s="19"/>
      <c r="H68" s="40" t="s">
        <v>95</v>
      </c>
      <c r="I68" s="122"/>
      <c r="J68" s="123"/>
      <c r="K68" s="123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</row>
    <row r="69" spans="1:54" ht="18" customHeight="1" x14ac:dyDescent="0.2">
      <c r="A69" s="6"/>
      <c r="B69" s="5"/>
      <c r="C69" s="136" t="s">
        <v>297</v>
      </c>
      <c r="D69" s="21"/>
      <c r="E69" s="27"/>
      <c r="F69" s="135">
        <f>F70+F71+F74+F75</f>
        <v>0</v>
      </c>
      <c r="G69" s="27"/>
      <c r="H69" s="130"/>
      <c r="I69" s="122"/>
      <c r="J69" s="123"/>
      <c r="K69" s="123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</row>
    <row r="70" spans="1:54" ht="18" customHeight="1" x14ac:dyDescent="0.2">
      <c r="A70" s="6" t="s">
        <v>296</v>
      </c>
      <c r="B70" s="5" t="s">
        <v>287</v>
      </c>
      <c r="C70" s="133" t="s">
        <v>295</v>
      </c>
      <c r="D70" s="21"/>
      <c r="E70" s="27"/>
      <c r="F70" s="56">
        <v>0</v>
      </c>
      <c r="G70" s="19"/>
      <c r="H70" s="40" t="s">
        <v>95</v>
      </c>
      <c r="I70" s="122"/>
      <c r="J70" s="123"/>
      <c r="K70" s="123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</row>
    <row r="71" spans="1:54" ht="18" customHeight="1" x14ac:dyDescent="0.2">
      <c r="A71" s="6"/>
      <c r="B71" s="5"/>
      <c r="C71" s="136" t="s">
        <v>294</v>
      </c>
      <c r="D71" s="21"/>
      <c r="E71" s="27"/>
      <c r="F71" s="135">
        <f>SUM(F72:G73)</f>
        <v>0</v>
      </c>
      <c r="G71" s="27"/>
      <c r="H71" s="130"/>
      <c r="I71" s="122"/>
      <c r="J71" s="123"/>
      <c r="K71" s="123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</row>
    <row r="72" spans="1:54" ht="18" customHeight="1" x14ac:dyDescent="0.2">
      <c r="A72" s="6" t="s">
        <v>293</v>
      </c>
      <c r="B72" s="5" t="s">
        <v>292</v>
      </c>
      <c r="C72" s="133" t="s">
        <v>291</v>
      </c>
      <c r="D72" s="21"/>
      <c r="E72" s="27"/>
      <c r="F72" s="62">
        <v>0</v>
      </c>
      <c r="G72" s="19"/>
      <c r="H72" s="40" t="s">
        <v>95</v>
      </c>
      <c r="I72" s="122"/>
      <c r="J72" s="123"/>
      <c r="K72" s="123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</row>
    <row r="73" spans="1:54" ht="18" customHeight="1" x14ac:dyDescent="0.2">
      <c r="A73" s="6" t="s">
        <v>290</v>
      </c>
      <c r="B73" s="5" t="s">
        <v>287</v>
      </c>
      <c r="C73" s="133" t="s">
        <v>289</v>
      </c>
      <c r="D73" s="21"/>
      <c r="E73" s="27"/>
      <c r="F73" s="62">
        <v>0</v>
      </c>
      <c r="G73" s="19"/>
      <c r="H73" s="40" t="s">
        <v>95</v>
      </c>
      <c r="I73" s="122"/>
      <c r="J73" s="123"/>
      <c r="K73" s="123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</row>
    <row r="74" spans="1:54" ht="18" customHeight="1" x14ac:dyDescent="0.2">
      <c r="A74" s="6" t="s">
        <v>288</v>
      </c>
      <c r="B74" s="5" t="s">
        <v>287</v>
      </c>
      <c r="C74" s="133" t="s">
        <v>286</v>
      </c>
      <c r="D74" s="21"/>
      <c r="E74" s="27"/>
      <c r="F74" s="62">
        <v>0</v>
      </c>
      <c r="G74" s="19"/>
      <c r="H74" s="40" t="s">
        <v>95</v>
      </c>
      <c r="I74" s="122"/>
      <c r="J74" s="123"/>
      <c r="K74" s="123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</row>
    <row r="75" spans="1:54" ht="18" customHeight="1" x14ac:dyDescent="0.2">
      <c r="A75" s="6" t="s">
        <v>285</v>
      </c>
      <c r="B75" s="5" t="s">
        <v>279</v>
      </c>
      <c r="C75" s="133" t="s">
        <v>284</v>
      </c>
      <c r="D75" s="21"/>
      <c r="E75" s="27"/>
      <c r="F75" s="62">
        <v>0</v>
      </c>
      <c r="G75" s="19"/>
      <c r="H75" s="40" t="s">
        <v>95</v>
      </c>
      <c r="I75" s="122"/>
      <c r="J75" s="123"/>
      <c r="K75" s="123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</row>
    <row r="76" spans="1:54" ht="18" customHeight="1" x14ac:dyDescent="0.2">
      <c r="A76" s="6" t="s">
        <v>283</v>
      </c>
      <c r="B76" s="5" t="s">
        <v>282</v>
      </c>
      <c r="C76" s="133" t="s">
        <v>281</v>
      </c>
      <c r="D76" s="21"/>
      <c r="E76" s="27"/>
      <c r="F76" s="56">
        <v>0</v>
      </c>
      <c r="G76" s="19"/>
      <c r="H76" s="40" t="s">
        <v>95</v>
      </c>
      <c r="I76" s="154"/>
      <c r="J76" s="153"/>
      <c r="K76" s="153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</row>
    <row r="77" spans="1:54" ht="18" customHeight="1" x14ac:dyDescent="0.2">
      <c r="A77" s="6" t="s">
        <v>280</v>
      </c>
      <c r="B77" s="5" t="s">
        <v>279</v>
      </c>
      <c r="C77" s="137" t="s">
        <v>278</v>
      </c>
      <c r="D77" s="21"/>
      <c r="E77" s="27"/>
      <c r="F77" s="56">
        <v>0</v>
      </c>
      <c r="G77" s="19"/>
      <c r="H77" s="40" t="s">
        <v>95</v>
      </c>
      <c r="I77" s="122"/>
      <c r="J77" s="123"/>
      <c r="K77" s="123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</row>
    <row r="78" spans="1:54" ht="18" customHeight="1" x14ac:dyDescent="0.2">
      <c r="A78" s="6"/>
      <c r="B78" s="5"/>
      <c r="C78" s="120" t="s">
        <v>277</v>
      </c>
      <c r="D78" s="21"/>
      <c r="E78" s="27"/>
      <c r="F78" s="38">
        <f>F79+F80+F83</f>
        <v>390</v>
      </c>
      <c r="G78" s="27"/>
      <c r="H78" s="131"/>
      <c r="I78" s="122"/>
      <c r="J78" s="123"/>
      <c r="K78" s="123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</row>
    <row r="79" spans="1:54" ht="18" customHeight="1" x14ac:dyDescent="0.25">
      <c r="A79" s="134" t="s">
        <v>276</v>
      </c>
      <c r="B79" s="5" t="s">
        <v>275</v>
      </c>
      <c r="C79" s="137" t="s">
        <v>274</v>
      </c>
      <c r="D79" s="21"/>
      <c r="E79" s="27"/>
      <c r="F79" s="28">
        <f>SUMIF('[1]TCE - ANEXO IV - Preencher'!$D:$D,'CONTÁBIL- FINANCEIRA '!A79,'[1]TCE - ANEXO IV - Preencher'!$N:$N)</f>
        <v>0</v>
      </c>
      <c r="G79" s="27"/>
      <c r="H79" s="40" t="s">
        <v>92</v>
      </c>
      <c r="I79" s="122"/>
      <c r="J79" s="123"/>
      <c r="K79" s="123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</row>
    <row r="80" spans="1:54" ht="18" customHeight="1" x14ac:dyDescent="0.2">
      <c r="A80" s="6"/>
      <c r="B80" s="5"/>
      <c r="C80" s="136" t="s">
        <v>273</v>
      </c>
      <c r="D80" s="21"/>
      <c r="E80" s="27"/>
      <c r="F80" s="135">
        <f>F81+F82</f>
        <v>0</v>
      </c>
      <c r="G80" s="27"/>
      <c r="H80" s="130"/>
      <c r="I80" s="122"/>
      <c r="J80" s="123"/>
      <c r="K80" s="123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</row>
    <row r="81" spans="1:54" ht="12.75" customHeight="1" x14ac:dyDescent="0.25">
      <c r="A81" s="134" t="s">
        <v>272</v>
      </c>
      <c r="B81" s="5" t="s">
        <v>153</v>
      </c>
      <c r="C81" s="137" t="s">
        <v>271</v>
      </c>
      <c r="D81" s="21"/>
      <c r="E81" s="27"/>
      <c r="F81" s="28">
        <f>SUMIF('[1]TCE - ANEXO IV - Preencher'!$D:$D,'CONTÁBIL- FINANCEIRA '!A81,'[1]TCE - ANEXO IV - Preencher'!$N:$N)</f>
        <v>0</v>
      </c>
      <c r="G81" s="27"/>
      <c r="H81" s="40" t="s">
        <v>92</v>
      </c>
      <c r="I81" s="122"/>
      <c r="J81" s="123"/>
      <c r="K81" s="123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</row>
    <row r="82" spans="1:54" ht="12.75" customHeight="1" x14ac:dyDescent="0.25">
      <c r="A82" s="134" t="s">
        <v>270</v>
      </c>
      <c r="B82" s="5" t="s">
        <v>153</v>
      </c>
      <c r="C82" s="137" t="s">
        <v>269</v>
      </c>
      <c r="D82" s="21"/>
      <c r="E82" s="27"/>
      <c r="F82" s="28">
        <f>SUMIF('[1]TCE - ANEXO IV - Preencher'!$D:$D,'CONTÁBIL- FINANCEIRA '!A82,'[1]TCE - ANEXO IV - Preencher'!$N:$N)</f>
        <v>0</v>
      </c>
      <c r="G82" s="27"/>
      <c r="H82" s="40" t="s">
        <v>92</v>
      </c>
      <c r="I82" s="122"/>
      <c r="J82" s="123"/>
      <c r="K82" s="123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</row>
    <row r="83" spans="1:54" ht="18" customHeight="1" x14ac:dyDescent="0.2">
      <c r="A83" s="6"/>
      <c r="B83" s="5"/>
      <c r="C83" s="136" t="s">
        <v>268</v>
      </c>
      <c r="D83" s="21"/>
      <c r="E83" s="27"/>
      <c r="F83" s="135">
        <f>F84+F85</f>
        <v>390</v>
      </c>
      <c r="G83" s="27"/>
      <c r="H83" s="130"/>
      <c r="I83" s="122"/>
      <c r="J83" s="123"/>
      <c r="K83" s="123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</row>
    <row r="84" spans="1:54" ht="12.75" customHeight="1" x14ac:dyDescent="0.25">
      <c r="A84" s="134" t="s">
        <v>267</v>
      </c>
      <c r="B84" s="5" t="s">
        <v>264</v>
      </c>
      <c r="C84" s="137" t="s">
        <v>266</v>
      </c>
      <c r="D84" s="21"/>
      <c r="E84" s="27"/>
      <c r="F84" s="28">
        <f>SUMIF('[1]TCE - ANEXO IV - Preencher'!$D:$D,'CONTÁBIL- FINANCEIRA '!A84,'[1]TCE - ANEXO IV - Preencher'!$N:$N)</f>
        <v>390</v>
      </c>
      <c r="G84" s="27"/>
      <c r="H84" s="40" t="s">
        <v>92</v>
      </c>
      <c r="I84" s="122"/>
      <c r="J84" s="123"/>
      <c r="K84" s="123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</row>
    <row r="85" spans="1:54" ht="12.75" customHeight="1" x14ac:dyDescent="0.25">
      <c r="A85" s="134" t="s">
        <v>265</v>
      </c>
      <c r="B85" s="5" t="s">
        <v>264</v>
      </c>
      <c r="C85" s="152" t="s">
        <v>263</v>
      </c>
      <c r="D85" s="25"/>
      <c r="E85" s="23"/>
      <c r="F85" s="28">
        <f>SUMIF('[1]TCE - ANEXO IV - Preencher'!$D:$D,'CONTÁBIL- FINANCEIRA '!A85,'[1]TCE - ANEXO IV - Preencher'!$N:$N)</f>
        <v>0</v>
      </c>
      <c r="G85" s="27"/>
      <c r="H85" s="40" t="s">
        <v>92</v>
      </c>
      <c r="I85" s="122"/>
      <c r="J85" s="123"/>
      <c r="K85" s="123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</row>
    <row r="86" spans="1:54" ht="15.75" customHeight="1" x14ac:dyDescent="0.2">
      <c r="A86" s="6"/>
      <c r="B86" s="5"/>
      <c r="C86" s="151"/>
      <c r="D86" s="150"/>
      <c r="E86" s="149"/>
      <c r="F86" s="148"/>
      <c r="G86" s="23"/>
      <c r="H86" s="125"/>
      <c r="I86" s="122"/>
      <c r="J86" s="123"/>
      <c r="K86" s="123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</row>
    <row r="87" spans="1:54" ht="15.75" customHeight="1" x14ac:dyDescent="0.2">
      <c r="A87" s="6"/>
      <c r="B87" s="5"/>
      <c r="C87" s="4"/>
      <c r="D87" s="1" t="s">
        <v>5</v>
      </c>
      <c r="E87" s="15" t="s">
        <v>6</v>
      </c>
      <c r="F87" s="14" t="s">
        <v>5</v>
      </c>
      <c r="G87" s="13"/>
      <c r="H87" s="147"/>
      <c r="I87" s="122"/>
      <c r="J87" s="123"/>
      <c r="K87" s="123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</row>
    <row r="88" spans="1:54" ht="15.75" customHeight="1" x14ac:dyDescent="0.2">
      <c r="A88" s="6"/>
      <c r="B88" s="5"/>
      <c r="C88" s="146"/>
      <c r="D88" s="11" t="s">
        <v>81</v>
      </c>
      <c r="E88" s="10" t="s">
        <v>3</v>
      </c>
      <c r="F88" s="145" t="s">
        <v>2</v>
      </c>
      <c r="G88" s="48"/>
      <c r="H88" s="130"/>
      <c r="I88" s="122"/>
      <c r="J88" s="123"/>
      <c r="K88" s="123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</row>
    <row r="89" spans="1:54" ht="12.75" customHeight="1" x14ac:dyDescent="0.2">
      <c r="A89" s="6"/>
      <c r="B89" s="5"/>
      <c r="C89" s="117"/>
      <c r="D89" s="116" t="str">
        <f>D1</f>
        <v>DIRETORIA EXECUTIVA DE REGULAÇÃO MÉDIA E ALTA COMPLEXIDADE</v>
      </c>
      <c r="E89" s="23"/>
      <c r="F89" s="115" t="str">
        <f>F1</f>
        <v>Janeiro/2020 - Versão 4.0 - Revisão 07</v>
      </c>
      <c r="G89" s="27"/>
      <c r="H89" s="130"/>
      <c r="I89" s="122"/>
      <c r="J89" s="123"/>
      <c r="K89" s="123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</row>
    <row r="90" spans="1:54" ht="12.75" customHeight="1" x14ac:dyDescent="0.2">
      <c r="A90" s="6"/>
      <c r="B90" s="5"/>
      <c r="C90" s="113"/>
      <c r="D90" s="112" t="str">
        <f>D2</f>
        <v>DIRETORIA EXECUTIVA DE PLANEJAMENTO ORÇAMENTO E GESTÃO DA INFORMAÇÃO</v>
      </c>
      <c r="E90" s="13"/>
      <c r="F90" s="114" t="str">
        <f>F2</f>
        <v>MÊS/ANO COMPETÊNCIA</v>
      </c>
      <c r="G90" s="114" t="str">
        <f>G2</f>
        <v>ANO CONTRATO</v>
      </c>
      <c r="H90" s="130"/>
      <c r="I90" s="122"/>
      <c r="J90" s="123"/>
      <c r="K90" s="123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</row>
    <row r="91" spans="1:54" ht="12.75" customHeight="1" x14ac:dyDescent="0.2">
      <c r="A91" s="6"/>
      <c r="B91" s="5"/>
      <c r="C91" s="113"/>
      <c r="D91" s="112" t="str">
        <f>D3</f>
        <v>SECRETARIA  DE ADMINISTRAÇÃO E FINANÇAS</v>
      </c>
      <c r="E91" s="13"/>
      <c r="F91" s="105"/>
      <c r="G91" s="105"/>
      <c r="H91" s="130"/>
      <c r="I91" s="122"/>
      <c r="J91" s="123"/>
      <c r="K91" s="123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</row>
    <row r="92" spans="1:54" ht="12.75" customHeight="1" x14ac:dyDescent="0.2">
      <c r="A92" s="6"/>
      <c r="B92" s="5"/>
      <c r="C92" s="105"/>
      <c r="D92" s="111" t="e">
        <f>#REF!</f>
        <v>#REF!</v>
      </c>
      <c r="E92" s="67"/>
      <c r="F92" s="110">
        <f>$F$4</f>
        <v>44501</v>
      </c>
      <c r="G92" s="144">
        <f>IF(G4=0,"",G4)</f>
        <v>5</v>
      </c>
      <c r="H92" s="130"/>
      <c r="I92" s="122"/>
      <c r="J92" s="123"/>
      <c r="K92" s="123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</row>
    <row r="93" spans="1:54" ht="12.75" customHeight="1" x14ac:dyDescent="0.2">
      <c r="A93" s="6"/>
      <c r="B93" s="5"/>
      <c r="C93" s="108"/>
      <c r="D93" s="143" t="str">
        <f>D4</f>
        <v>DEMONSTRATIVO DE CONTRATOS SERVIÇOS TERCEIRIZADOS</v>
      </c>
      <c r="E93" s="142"/>
      <c r="F93" s="106"/>
      <c r="G93" s="105"/>
      <c r="H93" s="130"/>
      <c r="I93" s="122"/>
      <c r="J93" s="123"/>
      <c r="K93" s="123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</row>
    <row r="94" spans="1:54" ht="18" customHeight="1" x14ac:dyDescent="0.2">
      <c r="A94" s="6"/>
      <c r="B94" s="5"/>
      <c r="C94" s="104" t="s">
        <v>79</v>
      </c>
      <c r="D94" s="27"/>
      <c r="E94" s="103" t="s">
        <v>78</v>
      </c>
      <c r="F94" s="21"/>
      <c r="G94" s="27"/>
      <c r="H94" s="130"/>
      <c r="I94" s="122"/>
      <c r="J94" s="123"/>
      <c r="K94" s="123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</row>
    <row r="95" spans="1:54" ht="18" customHeight="1" x14ac:dyDescent="0.2">
      <c r="A95" s="6"/>
      <c r="B95" s="5"/>
      <c r="C95" s="102" t="str">
        <f>IF(C7=0,"",C7)</f>
        <v>HMR COVID - Dra. Mercês Pontes Cunha</v>
      </c>
      <c r="D95" s="27"/>
      <c r="E95" s="141" t="str">
        <f>IF(E7=0,"",E7)</f>
        <v>Isabela Coutinho Neiva</v>
      </c>
      <c r="F95" s="21"/>
      <c r="G95" s="27"/>
      <c r="H95" s="130"/>
      <c r="I95" s="122"/>
      <c r="J95" s="123"/>
      <c r="K95" s="123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</row>
    <row r="96" spans="1:54" ht="18" customHeight="1" x14ac:dyDescent="0.2">
      <c r="A96" s="6"/>
      <c r="B96" s="5"/>
      <c r="C96" s="120" t="s">
        <v>262</v>
      </c>
      <c r="D96" s="21"/>
      <c r="E96" s="27"/>
      <c r="F96" s="30" t="s">
        <v>10</v>
      </c>
      <c r="G96" s="27"/>
      <c r="H96" s="130"/>
      <c r="I96" s="122"/>
      <c r="J96" s="123"/>
      <c r="K96" s="123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</row>
    <row r="97" spans="1:54" ht="18" customHeight="1" x14ac:dyDescent="0.2">
      <c r="A97" s="6"/>
      <c r="B97" s="5"/>
      <c r="C97" s="120" t="s">
        <v>261</v>
      </c>
      <c r="D97" s="21"/>
      <c r="E97" s="27"/>
      <c r="F97" s="38">
        <f>F98+F101+F102+F103+F111+F109+F110</f>
        <v>0</v>
      </c>
      <c r="G97" s="27"/>
      <c r="H97" s="130"/>
      <c r="I97" s="122"/>
      <c r="J97" s="123"/>
      <c r="K97" s="123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</row>
    <row r="98" spans="1:54" ht="18" customHeight="1" x14ac:dyDescent="0.2">
      <c r="A98" s="6"/>
      <c r="B98" s="5"/>
      <c r="C98" s="136" t="s">
        <v>260</v>
      </c>
      <c r="D98" s="21"/>
      <c r="E98" s="27"/>
      <c r="F98" s="135">
        <f>SUM(F99:G100)</f>
        <v>0</v>
      </c>
      <c r="G98" s="27"/>
      <c r="H98" s="130"/>
      <c r="I98" s="122"/>
      <c r="J98" s="123"/>
      <c r="K98" s="123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</row>
    <row r="99" spans="1:54" ht="18" customHeight="1" x14ac:dyDescent="0.25">
      <c r="A99" s="134" t="s">
        <v>259</v>
      </c>
      <c r="B99" s="5" t="s">
        <v>258</v>
      </c>
      <c r="C99" s="133" t="s">
        <v>257</v>
      </c>
      <c r="D99" s="21"/>
      <c r="E99" s="27"/>
      <c r="F99" s="132">
        <f>SUMIF('[1]TCE - ANEXO IV - Preencher'!$D:$D,'CONTÁBIL- FINANCEIRA '!A99,'[1]TCE - ANEXO IV - Preencher'!$N:$N)</f>
        <v>0</v>
      </c>
      <c r="G99" s="27"/>
      <c r="H99" s="40" t="s">
        <v>92</v>
      </c>
      <c r="I99" s="122"/>
      <c r="J99" s="123"/>
      <c r="K99" s="123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</row>
    <row r="100" spans="1:54" ht="18" customHeight="1" x14ac:dyDescent="0.25">
      <c r="A100" s="134" t="s">
        <v>256</v>
      </c>
      <c r="B100" s="5" t="s">
        <v>255</v>
      </c>
      <c r="C100" s="133" t="s">
        <v>254</v>
      </c>
      <c r="D100" s="21"/>
      <c r="E100" s="27"/>
      <c r="F100" s="132">
        <f>SUMIF('[1]TCE - ANEXO IV - Preencher'!$D:$D,'CONTÁBIL- FINANCEIRA '!A100,'[1]TCE - ANEXO IV - Preencher'!$N:$N)</f>
        <v>0</v>
      </c>
      <c r="G100" s="27"/>
      <c r="H100" s="40" t="s">
        <v>92</v>
      </c>
      <c r="I100" s="122"/>
      <c r="J100" s="123"/>
      <c r="K100" s="123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</row>
    <row r="101" spans="1:54" ht="18" customHeight="1" x14ac:dyDescent="0.25">
      <c r="A101" s="134" t="s">
        <v>253</v>
      </c>
      <c r="B101" s="5" t="s">
        <v>252</v>
      </c>
      <c r="C101" s="137" t="s">
        <v>251</v>
      </c>
      <c r="D101" s="21"/>
      <c r="E101" s="27"/>
      <c r="F101" s="28">
        <f>SUMIF('[1]TCE - ANEXO IV - Preencher'!$D:$D,'CONTÁBIL- FINANCEIRA '!A101,'[1]TCE - ANEXO IV - Preencher'!$N:$N)</f>
        <v>0</v>
      </c>
      <c r="G101" s="27"/>
      <c r="H101" s="40" t="s">
        <v>92</v>
      </c>
      <c r="I101" s="122"/>
      <c r="J101" s="123"/>
      <c r="K101" s="123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</row>
    <row r="102" spans="1:54" ht="18" customHeight="1" x14ac:dyDescent="0.25">
      <c r="A102" s="134" t="s">
        <v>250</v>
      </c>
      <c r="B102" s="5" t="s">
        <v>249</v>
      </c>
      <c r="C102" s="137" t="s">
        <v>248</v>
      </c>
      <c r="D102" s="21"/>
      <c r="E102" s="27"/>
      <c r="F102" s="28">
        <f>SUMIF('[1]TCE - ANEXO IV - Preencher'!$D:$D,'CONTÁBIL- FINANCEIRA '!A102,'[1]TCE - ANEXO IV - Preencher'!$N:$N)</f>
        <v>0</v>
      </c>
      <c r="G102" s="27"/>
      <c r="H102" s="40" t="s">
        <v>92</v>
      </c>
      <c r="I102" s="122"/>
      <c r="J102" s="123"/>
      <c r="K102" s="123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</row>
    <row r="103" spans="1:54" ht="18" customHeight="1" x14ac:dyDescent="0.2">
      <c r="A103" s="6"/>
      <c r="B103" s="5"/>
      <c r="C103" s="120" t="s">
        <v>247</v>
      </c>
      <c r="D103" s="21"/>
      <c r="E103" s="27"/>
      <c r="F103" s="38">
        <f>F104+F105+F106+F107+F108</f>
        <v>0</v>
      </c>
      <c r="G103" s="27"/>
      <c r="H103" s="130"/>
      <c r="I103" s="122"/>
      <c r="J103" s="123"/>
      <c r="K103" s="123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</row>
    <row r="104" spans="1:54" ht="18" customHeight="1" x14ac:dyDescent="0.25">
      <c r="A104" s="134" t="s">
        <v>246</v>
      </c>
      <c r="B104" s="5" t="s">
        <v>245</v>
      </c>
      <c r="C104" s="133" t="s">
        <v>244</v>
      </c>
      <c r="D104" s="21"/>
      <c r="E104" s="27"/>
      <c r="F104" s="132">
        <f>SUMIF('[1]TCE - ANEXO IV - Preencher'!$D:$D,'CONTÁBIL- FINANCEIRA '!A104,'[1]TCE - ANEXO IV - Preencher'!$N:$N)</f>
        <v>0</v>
      </c>
      <c r="G104" s="27"/>
      <c r="H104" s="40" t="s">
        <v>92</v>
      </c>
      <c r="I104" s="122"/>
      <c r="J104" s="123"/>
      <c r="K104" s="123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</row>
    <row r="105" spans="1:54" ht="18" customHeight="1" x14ac:dyDescent="0.25">
      <c r="A105" s="134" t="s">
        <v>243</v>
      </c>
      <c r="B105" s="5" t="s">
        <v>242</v>
      </c>
      <c r="C105" s="133" t="s">
        <v>241</v>
      </c>
      <c r="D105" s="21"/>
      <c r="E105" s="27"/>
      <c r="F105" s="132">
        <f>SUMIF('[1]TCE - ANEXO IV - Preencher'!$D:$D,'CONTÁBIL- FINANCEIRA '!A105,'[1]TCE - ANEXO IV - Preencher'!$N:$N)</f>
        <v>0</v>
      </c>
      <c r="G105" s="27"/>
      <c r="H105" s="40" t="s">
        <v>92</v>
      </c>
      <c r="I105" s="122"/>
      <c r="J105" s="123"/>
      <c r="K105" s="123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</row>
    <row r="106" spans="1:54" ht="18" customHeight="1" x14ac:dyDescent="0.25">
      <c r="A106" s="134" t="s">
        <v>240</v>
      </c>
      <c r="B106" s="5" t="s">
        <v>239</v>
      </c>
      <c r="C106" s="133" t="s">
        <v>238</v>
      </c>
      <c r="D106" s="21"/>
      <c r="E106" s="27"/>
      <c r="F106" s="132">
        <f>SUMIF('[1]TCE - ANEXO IV - Preencher'!$D:$D,'CONTÁBIL- FINANCEIRA '!A106,'[1]TCE - ANEXO IV - Preencher'!$N:$N)</f>
        <v>0</v>
      </c>
      <c r="G106" s="27"/>
      <c r="H106" s="40" t="s">
        <v>92</v>
      </c>
      <c r="I106" s="122"/>
      <c r="J106" s="123"/>
      <c r="K106" s="123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</row>
    <row r="107" spans="1:54" ht="18" customHeight="1" x14ac:dyDescent="0.25">
      <c r="A107" s="134" t="s">
        <v>237</v>
      </c>
      <c r="B107" s="5" t="s">
        <v>236</v>
      </c>
      <c r="C107" s="133" t="s">
        <v>235</v>
      </c>
      <c r="D107" s="21"/>
      <c r="E107" s="27"/>
      <c r="F107" s="132">
        <f>SUMIF('[1]TCE - ANEXO IV - Preencher'!$D:$D,'CONTÁBIL- FINANCEIRA '!A107,'[1]TCE - ANEXO IV - Preencher'!$N:$N)</f>
        <v>0</v>
      </c>
      <c r="G107" s="27"/>
      <c r="H107" s="40" t="s">
        <v>92</v>
      </c>
      <c r="I107" s="122"/>
      <c r="J107" s="123"/>
      <c r="K107" s="123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</row>
    <row r="108" spans="1:54" ht="18" customHeight="1" x14ac:dyDescent="0.25">
      <c r="A108" s="134" t="s">
        <v>234</v>
      </c>
      <c r="B108" s="5" t="s">
        <v>208</v>
      </c>
      <c r="C108" s="133" t="s">
        <v>233</v>
      </c>
      <c r="D108" s="21"/>
      <c r="E108" s="27"/>
      <c r="F108" s="132">
        <f>SUMIF('[1]TCE - ANEXO IV - Preencher'!$D:$D,'CONTÁBIL- FINANCEIRA '!A108,'[1]TCE - ANEXO IV - Preencher'!$N:$N)</f>
        <v>0</v>
      </c>
      <c r="G108" s="27"/>
      <c r="H108" s="40" t="s">
        <v>92</v>
      </c>
      <c r="I108" s="122"/>
      <c r="J108" s="123"/>
      <c r="K108" s="123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</row>
    <row r="109" spans="1:54" ht="18" customHeight="1" x14ac:dyDescent="0.25">
      <c r="A109" s="134" t="s">
        <v>232</v>
      </c>
      <c r="B109" s="5" t="s">
        <v>231</v>
      </c>
      <c r="C109" s="133" t="s">
        <v>230</v>
      </c>
      <c r="D109" s="21"/>
      <c r="E109" s="27"/>
      <c r="F109" s="132">
        <f>SUMIF('[1]TCE - ANEXO IV - Preencher'!$D:$D,'CONTÁBIL- FINANCEIRA '!A109,'[1]TCE - ANEXO IV - Preencher'!$N:$N)</f>
        <v>0</v>
      </c>
      <c r="G109" s="27"/>
      <c r="H109" s="40" t="s">
        <v>92</v>
      </c>
      <c r="I109" s="122"/>
      <c r="J109" s="123"/>
      <c r="K109" s="123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</row>
    <row r="110" spans="1:54" ht="18" customHeight="1" x14ac:dyDescent="0.25">
      <c r="A110" s="134" t="s">
        <v>229</v>
      </c>
      <c r="B110" s="5" t="s">
        <v>228</v>
      </c>
      <c r="C110" s="133" t="s">
        <v>227</v>
      </c>
      <c r="D110" s="21"/>
      <c r="E110" s="27"/>
      <c r="F110" s="132">
        <f>SUMIF('[1]TCE - ANEXO IV - Preencher'!$D:$D,'CONTÁBIL- FINANCEIRA '!A110,'[1]TCE - ANEXO IV - Preencher'!$N:$N)</f>
        <v>0</v>
      </c>
      <c r="G110" s="27"/>
      <c r="H110" s="40" t="s">
        <v>92</v>
      </c>
      <c r="I110" s="122"/>
      <c r="J110" s="123"/>
      <c r="K110" s="123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</row>
    <row r="111" spans="1:54" ht="18" customHeight="1" x14ac:dyDescent="0.2">
      <c r="A111" s="6"/>
      <c r="B111" s="5"/>
      <c r="C111" s="136" t="s">
        <v>226</v>
      </c>
      <c r="D111" s="21"/>
      <c r="E111" s="27"/>
      <c r="F111" s="135">
        <f>F112+F113</f>
        <v>0</v>
      </c>
      <c r="G111" s="27"/>
      <c r="H111" s="130"/>
      <c r="I111" s="122"/>
      <c r="J111" s="123"/>
      <c r="K111" s="123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</row>
    <row r="112" spans="1:54" ht="18" customHeight="1" x14ac:dyDescent="0.2">
      <c r="A112" s="6" t="s">
        <v>225</v>
      </c>
      <c r="B112" s="5" t="s">
        <v>143</v>
      </c>
      <c r="C112" s="133" t="s">
        <v>224</v>
      </c>
      <c r="D112" s="21"/>
      <c r="E112" s="27"/>
      <c r="F112" s="132">
        <f>SUMIF('[1]TCE - ANEXO IV - Preencher'!$D:$D,'CONTÁBIL- FINANCEIRA '!A112,'[1]TCE - ANEXO IV - Preencher'!$N:$N)</f>
        <v>0</v>
      </c>
      <c r="G112" s="27"/>
      <c r="H112" s="40" t="s">
        <v>92</v>
      </c>
      <c r="I112" s="122"/>
      <c r="J112" s="123"/>
      <c r="K112" s="123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</row>
    <row r="113" spans="1:54" ht="18" customHeight="1" x14ac:dyDescent="0.25">
      <c r="A113" s="134" t="s">
        <v>223</v>
      </c>
      <c r="B113" s="5" t="s">
        <v>153</v>
      </c>
      <c r="C113" s="133" t="s">
        <v>222</v>
      </c>
      <c r="D113" s="21"/>
      <c r="E113" s="27"/>
      <c r="F113" s="132">
        <f>SUMIF('[1]TCE - ANEXO IV - Preencher'!$D:$D,'CONTÁBIL- FINANCEIRA '!A113,'[1]TCE - ANEXO IV - Preencher'!$N:$N)</f>
        <v>0</v>
      </c>
      <c r="G113" s="27"/>
      <c r="H113" s="40" t="s">
        <v>92</v>
      </c>
      <c r="I113" s="122"/>
      <c r="J113" s="123"/>
      <c r="K113" s="123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</row>
    <row r="114" spans="1:54" ht="18" customHeight="1" x14ac:dyDescent="0.2">
      <c r="A114" s="6"/>
      <c r="B114" s="5"/>
      <c r="C114" s="120" t="s">
        <v>221</v>
      </c>
      <c r="D114" s="21"/>
      <c r="E114" s="27"/>
      <c r="F114" s="38">
        <f>F115+F130+F134</f>
        <v>0</v>
      </c>
      <c r="G114" s="27"/>
      <c r="H114" s="131"/>
      <c r="I114" s="122"/>
      <c r="J114" s="123"/>
      <c r="K114" s="123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</row>
    <row r="115" spans="1:54" ht="18" customHeight="1" x14ac:dyDescent="0.2">
      <c r="A115" s="6"/>
      <c r="B115" s="5"/>
      <c r="C115" s="120" t="s">
        <v>220</v>
      </c>
      <c r="D115" s="21"/>
      <c r="E115" s="27"/>
      <c r="F115" s="38">
        <f>F116+F123+F127</f>
        <v>0</v>
      </c>
      <c r="G115" s="27"/>
      <c r="H115" s="130"/>
      <c r="I115" s="122"/>
      <c r="J115" s="123"/>
      <c r="K115" s="123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</row>
    <row r="116" spans="1:54" ht="18" customHeight="1" x14ac:dyDescent="0.2">
      <c r="A116" s="6"/>
      <c r="B116" s="5"/>
      <c r="C116" s="136" t="s">
        <v>219</v>
      </c>
      <c r="D116" s="21"/>
      <c r="E116" s="27"/>
      <c r="F116" s="135">
        <f>SUM(F117:G122)</f>
        <v>0</v>
      </c>
      <c r="G116" s="27"/>
      <c r="H116" s="130"/>
      <c r="I116" s="122"/>
      <c r="J116" s="123"/>
      <c r="K116" s="123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</row>
    <row r="117" spans="1:54" ht="18" customHeight="1" x14ac:dyDescent="0.25">
      <c r="A117" s="134" t="s">
        <v>218</v>
      </c>
      <c r="B117" s="5" t="s">
        <v>185</v>
      </c>
      <c r="C117" s="137" t="s">
        <v>217</v>
      </c>
      <c r="D117" s="21"/>
      <c r="E117" s="27"/>
      <c r="F117" s="28">
        <f>SUMIF('[1]TCE - ANEXO IV - Preencher'!$D:$D,'CONTÁBIL- FINANCEIRA '!A117,'[1]TCE - ANEXO IV - Preencher'!$N:$N)</f>
        <v>0</v>
      </c>
      <c r="G117" s="27"/>
      <c r="H117" s="40" t="s">
        <v>92</v>
      </c>
      <c r="I117" s="122"/>
      <c r="J117" s="123"/>
      <c r="K117" s="123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</row>
    <row r="118" spans="1:54" ht="18" customHeight="1" x14ac:dyDescent="0.25">
      <c r="A118" s="134" t="s">
        <v>216</v>
      </c>
      <c r="B118" s="5" t="s">
        <v>162</v>
      </c>
      <c r="C118" s="137" t="s">
        <v>215</v>
      </c>
      <c r="D118" s="21"/>
      <c r="E118" s="27"/>
      <c r="F118" s="28">
        <f>SUMIF('[1]TCE - ANEXO IV - Preencher'!$D:$D,'CONTÁBIL- FINANCEIRA '!A118,'[1]TCE - ANEXO IV - Preencher'!$N:$N)</f>
        <v>0</v>
      </c>
      <c r="G118" s="27"/>
      <c r="H118" s="40" t="s">
        <v>92</v>
      </c>
      <c r="I118" s="122"/>
      <c r="J118" s="123"/>
      <c r="K118" s="123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</row>
    <row r="119" spans="1:54" ht="18" customHeight="1" x14ac:dyDescent="0.25">
      <c r="A119" s="134" t="s">
        <v>214</v>
      </c>
      <c r="B119" s="5" t="s">
        <v>185</v>
      </c>
      <c r="C119" s="137" t="s">
        <v>213</v>
      </c>
      <c r="D119" s="21"/>
      <c r="E119" s="27"/>
      <c r="F119" s="28">
        <f>SUMIF('[1]TCE - ANEXO IV - Preencher'!$D:$D,'CONTÁBIL- FINANCEIRA '!A119,'[1]TCE - ANEXO IV - Preencher'!$N:$N)</f>
        <v>0</v>
      </c>
      <c r="G119" s="27"/>
      <c r="H119" s="40" t="s">
        <v>92</v>
      </c>
      <c r="I119" s="122"/>
      <c r="J119" s="123"/>
      <c r="K119" s="123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</row>
    <row r="120" spans="1:54" ht="18" customHeight="1" x14ac:dyDescent="0.25">
      <c r="A120" s="134" t="s">
        <v>212</v>
      </c>
      <c r="B120" s="5" t="s">
        <v>211</v>
      </c>
      <c r="C120" s="137" t="s">
        <v>210</v>
      </c>
      <c r="D120" s="21"/>
      <c r="E120" s="27"/>
      <c r="F120" s="28">
        <f>SUMIF('[1]TCE - ANEXO IV - Preencher'!$D:$D,'CONTÁBIL- FINANCEIRA '!A120,'[1]TCE - ANEXO IV - Preencher'!$N:$N)</f>
        <v>0</v>
      </c>
      <c r="G120" s="27"/>
      <c r="H120" s="40" t="s">
        <v>92</v>
      </c>
      <c r="I120" s="122"/>
      <c r="J120" s="123"/>
      <c r="K120" s="123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</row>
    <row r="121" spans="1:54" ht="18" customHeight="1" x14ac:dyDescent="0.25">
      <c r="A121" s="134" t="s">
        <v>209</v>
      </c>
      <c r="B121" s="5" t="s">
        <v>208</v>
      </c>
      <c r="C121" s="133" t="s">
        <v>207</v>
      </c>
      <c r="D121" s="21"/>
      <c r="E121" s="27"/>
      <c r="F121" s="28">
        <f>SUMIF('[1]TCE - ANEXO IV - Preencher'!$D:$D,'CONTÁBIL- FINANCEIRA '!A121,'[1]TCE - ANEXO IV - Preencher'!$N:$N)</f>
        <v>0</v>
      </c>
      <c r="G121" s="27"/>
      <c r="H121" s="40" t="s">
        <v>92</v>
      </c>
      <c r="I121" s="122"/>
      <c r="J121" s="123"/>
      <c r="K121" s="123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</row>
    <row r="122" spans="1:54" ht="18" customHeight="1" x14ac:dyDescent="0.25">
      <c r="A122" s="134" t="s">
        <v>206</v>
      </c>
      <c r="B122" s="5" t="s">
        <v>153</v>
      </c>
      <c r="C122" s="137" t="s">
        <v>205</v>
      </c>
      <c r="D122" s="21"/>
      <c r="E122" s="27"/>
      <c r="F122" s="28">
        <f>SUMIF('[1]TCE - ANEXO IV - Preencher'!$D:$D,'CONTÁBIL- FINANCEIRA '!A122,'[1]TCE - ANEXO IV - Preencher'!$N:$N)</f>
        <v>0</v>
      </c>
      <c r="G122" s="27"/>
      <c r="H122" s="40" t="s">
        <v>92</v>
      </c>
      <c r="I122" s="122"/>
      <c r="J122" s="123"/>
      <c r="K122" s="123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</row>
    <row r="123" spans="1:54" ht="18" customHeight="1" x14ac:dyDescent="0.2">
      <c r="A123" s="6"/>
      <c r="B123" s="5"/>
      <c r="C123" s="136" t="s">
        <v>204</v>
      </c>
      <c r="D123" s="21"/>
      <c r="E123" s="27"/>
      <c r="F123" s="135">
        <f>SUM(F124:G126)</f>
        <v>0</v>
      </c>
      <c r="G123" s="27"/>
      <c r="H123" s="130"/>
      <c r="I123" s="122"/>
      <c r="J123" s="123"/>
      <c r="K123" s="123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</row>
    <row r="124" spans="1:54" ht="18" customHeight="1" x14ac:dyDescent="0.25">
      <c r="A124" s="134" t="s">
        <v>203</v>
      </c>
      <c r="B124" s="5" t="s">
        <v>188</v>
      </c>
      <c r="C124" s="137" t="s">
        <v>202</v>
      </c>
      <c r="D124" s="21"/>
      <c r="E124" s="27"/>
      <c r="F124" s="28">
        <f>[1]RPA!K2</f>
        <v>0</v>
      </c>
      <c r="G124" s="27"/>
      <c r="H124" s="40" t="s">
        <v>141</v>
      </c>
      <c r="I124" s="122"/>
      <c r="J124" s="123"/>
      <c r="K124" s="123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</row>
    <row r="125" spans="1:54" ht="18" customHeight="1" x14ac:dyDescent="0.2">
      <c r="A125" s="6" t="s">
        <v>201</v>
      </c>
      <c r="B125" s="5" t="s">
        <v>149</v>
      </c>
      <c r="C125" s="137" t="s">
        <v>200</v>
      </c>
      <c r="D125" s="21"/>
      <c r="E125" s="27"/>
      <c r="F125" s="28">
        <f>[1]RPA!K3</f>
        <v>0</v>
      </c>
      <c r="G125" s="27"/>
      <c r="H125" s="40" t="s">
        <v>141</v>
      </c>
      <c r="I125" s="122"/>
      <c r="J125" s="123"/>
      <c r="K125" s="123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</row>
    <row r="126" spans="1:54" ht="18" customHeight="1" x14ac:dyDescent="0.2">
      <c r="A126" s="6" t="s">
        <v>199</v>
      </c>
      <c r="B126" s="5" t="s">
        <v>188</v>
      </c>
      <c r="C126" s="133" t="s">
        <v>198</v>
      </c>
      <c r="D126" s="21"/>
      <c r="E126" s="27"/>
      <c r="F126" s="132">
        <f>[1]RPA!K4</f>
        <v>0</v>
      </c>
      <c r="G126" s="27"/>
      <c r="H126" s="40" t="s">
        <v>141</v>
      </c>
      <c r="I126" s="122"/>
      <c r="J126" s="123"/>
      <c r="K126" s="123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</row>
    <row r="127" spans="1:54" ht="18" customHeight="1" x14ac:dyDescent="0.2">
      <c r="A127" s="6"/>
      <c r="B127" s="5"/>
      <c r="C127" s="136" t="s">
        <v>197</v>
      </c>
      <c r="D127" s="21"/>
      <c r="E127" s="27"/>
      <c r="F127" s="135">
        <f>F128+F129</f>
        <v>0</v>
      </c>
      <c r="G127" s="27"/>
      <c r="H127" s="130"/>
      <c r="I127" s="122"/>
      <c r="J127" s="123"/>
      <c r="K127" s="123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</row>
    <row r="128" spans="1:54" ht="18" customHeight="1" x14ac:dyDescent="0.25">
      <c r="A128" s="134" t="s">
        <v>196</v>
      </c>
      <c r="B128" s="5" t="s">
        <v>185</v>
      </c>
      <c r="C128" s="137" t="s">
        <v>195</v>
      </c>
      <c r="D128" s="21"/>
      <c r="E128" s="27"/>
      <c r="F128" s="28">
        <f>SUMIF('[1]TCE - ANEXO IV - Preencher'!$D:$D,'CONTÁBIL- FINANCEIRA '!A128,'[1]TCE - ANEXO IV - Preencher'!$N:$N)</f>
        <v>0</v>
      </c>
      <c r="G128" s="27"/>
      <c r="H128" s="40" t="s">
        <v>92</v>
      </c>
      <c r="I128" s="122"/>
      <c r="J128" s="123"/>
      <c r="K128" s="123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</row>
    <row r="129" spans="1:54" ht="18" customHeight="1" x14ac:dyDescent="0.25">
      <c r="A129" s="134" t="s">
        <v>194</v>
      </c>
      <c r="B129" s="5" t="s">
        <v>185</v>
      </c>
      <c r="C129" s="137" t="s">
        <v>193</v>
      </c>
      <c r="D129" s="21"/>
      <c r="E129" s="27"/>
      <c r="F129" s="28">
        <f>SUMIF('[1]TCE - ANEXO IV - Preencher'!$D:$D,'CONTÁBIL- FINANCEIRA '!A129,'[1]TCE - ANEXO IV - Preencher'!$N:$N)</f>
        <v>0</v>
      </c>
      <c r="G129" s="27"/>
      <c r="H129" s="40" t="s">
        <v>92</v>
      </c>
      <c r="I129" s="122"/>
      <c r="J129" s="123"/>
      <c r="K129" s="123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</row>
    <row r="130" spans="1:54" ht="18" customHeight="1" x14ac:dyDescent="0.2">
      <c r="A130" s="6"/>
      <c r="B130" s="5"/>
      <c r="C130" s="120" t="s">
        <v>192</v>
      </c>
      <c r="D130" s="21"/>
      <c r="E130" s="27"/>
      <c r="F130" s="38">
        <f>SUM(F131:F133)</f>
        <v>0</v>
      </c>
      <c r="G130" s="27"/>
      <c r="H130" s="130"/>
      <c r="I130" s="122"/>
      <c r="J130" s="123"/>
      <c r="K130" s="123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</row>
    <row r="131" spans="1:54" ht="18" customHeight="1" x14ac:dyDescent="0.25">
      <c r="A131" s="134" t="s">
        <v>191</v>
      </c>
      <c r="B131" s="5" t="s">
        <v>185</v>
      </c>
      <c r="C131" s="137" t="s">
        <v>190</v>
      </c>
      <c r="D131" s="21"/>
      <c r="E131" s="27"/>
      <c r="F131" s="28">
        <f>SUMIF('[1]TCE - ANEXO IV - Preencher'!$D:$D,'CONTÁBIL- FINANCEIRA '!A131,'[1]TCE - ANEXO IV - Preencher'!$N:$N)</f>
        <v>0</v>
      </c>
      <c r="G131" s="27"/>
      <c r="H131" s="40" t="s">
        <v>92</v>
      </c>
      <c r="I131" s="122"/>
      <c r="J131" s="123"/>
      <c r="K131" s="123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</row>
    <row r="132" spans="1:54" ht="18" customHeight="1" x14ac:dyDescent="0.2">
      <c r="A132" s="6" t="s">
        <v>189</v>
      </c>
      <c r="B132" s="5" t="s">
        <v>188</v>
      </c>
      <c r="C132" s="137" t="s">
        <v>187</v>
      </c>
      <c r="D132" s="21"/>
      <c r="E132" s="27"/>
      <c r="F132" s="28">
        <f>[1]RPA!K5</f>
        <v>0</v>
      </c>
      <c r="G132" s="27"/>
      <c r="H132" s="40" t="s">
        <v>141</v>
      </c>
      <c r="I132" s="122"/>
      <c r="J132" s="123"/>
      <c r="K132" s="123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</row>
    <row r="133" spans="1:54" ht="18" customHeight="1" x14ac:dyDescent="0.25">
      <c r="A133" s="134" t="s">
        <v>186</v>
      </c>
      <c r="B133" s="5" t="s">
        <v>185</v>
      </c>
      <c r="C133" s="137" t="s">
        <v>184</v>
      </c>
      <c r="D133" s="21"/>
      <c r="E133" s="27"/>
      <c r="F133" s="28">
        <f>SUMIF('[1]TCE - ANEXO IV - Preencher'!$D:$D,'CONTÁBIL- FINANCEIRA '!A133,'[1]TCE - ANEXO IV - Preencher'!$N:$N)</f>
        <v>0</v>
      </c>
      <c r="G133" s="27"/>
      <c r="H133" s="40" t="s">
        <v>92</v>
      </c>
      <c r="I133" s="122"/>
      <c r="J133" s="123"/>
      <c r="K133" s="123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</row>
    <row r="134" spans="1:54" ht="18" customHeight="1" x14ac:dyDescent="0.2">
      <c r="A134" s="6"/>
      <c r="B134" s="5"/>
      <c r="C134" s="120" t="s">
        <v>183</v>
      </c>
      <c r="D134" s="21"/>
      <c r="E134" s="27"/>
      <c r="F134" s="38">
        <f>F135+F148</f>
        <v>0</v>
      </c>
      <c r="G134" s="27"/>
      <c r="H134" s="139"/>
      <c r="I134" s="122"/>
      <c r="J134" s="123"/>
      <c r="K134" s="123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</row>
    <row r="135" spans="1:54" ht="18" customHeight="1" x14ac:dyDescent="0.2">
      <c r="A135" s="6"/>
      <c r="B135" s="5"/>
      <c r="C135" s="136" t="s">
        <v>182</v>
      </c>
      <c r="D135" s="21"/>
      <c r="E135" s="27"/>
      <c r="F135" s="135">
        <f>F136+SUM(F140:F147)</f>
        <v>0</v>
      </c>
      <c r="G135" s="27"/>
      <c r="H135" s="140"/>
      <c r="I135" s="122"/>
      <c r="J135" s="123"/>
      <c r="K135" s="123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</row>
    <row r="136" spans="1:54" ht="18" customHeight="1" x14ac:dyDescent="0.2">
      <c r="A136" s="6"/>
      <c r="B136" s="5"/>
      <c r="C136" s="136" t="s">
        <v>181</v>
      </c>
      <c r="D136" s="21"/>
      <c r="E136" s="27"/>
      <c r="F136" s="135">
        <f>F137+F138+F139</f>
        <v>0</v>
      </c>
      <c r="G136" s="27"/>
      <c r="H136" s="139"/>
      <c r="I136" s="122"/>
      <c r="J136" s="123"/>
      <c r="K136" s="123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</row>
    <row r="137" spans="1:54" ht="18" customHeight="1" x14ac:dyDescent="0.25">
      <c r="A137" s="134" t="s">
        <v>180</v>
      </c>
      <c r="B137" s="5" t="s">
        <v>175</v>
      </c>
      <c r="C137" s="137" t="s">
        <v>179</v>
      </c>
      <c r="D137" s="21"/>
      <c r="E137" s="27"/>
      <c r="F137" s="28">
        <f>SUMIF('[1]TCE - ANEXO IV - Preencher'!$D:$D,'CONTÁBIL- FINANCEIRA '!A137,'[1]TCE - ANEXO IV - Preencher'!$N:$N)</f>
        <v>0</v>
      </c>
      <c r="G137" s="27"/>
      <c r="H137" s="40" t="s">
        <v>92</v>
      </c>
      <c r="I137" s="122"/>
      <c r="J137" s="123"/>
      <c r="K137" s="123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</row>
    <row r="138" spans="1:54" ht="18" customHeight="1" x14ac:dyDescent="0.25">
      <c r="A138" s="134" t="s">
        <v>178</v>
      </c>
      <c r="B138" s="5" t="s">
        <v>175</v>
      </c>
      <c r="C138" s="133" t="s">
        <v>177</v>
      </c>
      <c r="D138" s="21"/>
      <c r="E138" s="27"/>
      <c r="F138" s="132">
        <f>SUMIF('[1]TCE - ANEXO IV - Preencher'!$D:$D,'CONTÁBIL- FINANCEIRA '!A138,'[1]TCE - ANEXO IV - Preencher'!$N:$N)</f>
        <v>0</v>
      </c>
      <c r="G138" s="27"/>
      <c r="H138" s="40" t="s">
        <v>92</v>
      </c>
      <c r="I138" s="122"/>
      <c r="J138" s="123"/>
      <c r="K138" s="123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</row>
    <row r="139" spans="1:54" ht="18" customHeight="1" x14ac:dyDescent="0.25">
      <c r="A139" s="134" t="s">
        <v>176</v>
      </c>
      <c r="B139" s="5" t="s">
        <v>175</v>
      </c>
      <c r="C139" s="133" t="s">
        <v>174</v>
      </c>
      <c r="D139" s="21"/>
      <c r="E139" s="27"/>
      <c r="F139" s="132">
        <f>SUMIF('[1]TCE - ANEXO IV - Preencher'!$D:$D,'CONTÁBIL- FINANCEIRA '!A139,'[1]TCE - ANEXO IV - Preencher'!$N:$N)</f>
        <v>0</v>
      </c>
      <c r="G139" s="27"/>
      <c r="H139" s="40" t="s">
        <v>92</v>
      </c>
      <c r="I139" s="122"/>
      <c r="J139" s="123"/>
      <c r="K139" s="123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</row>
    <row r="140" spans="1:54" ht="18" customHeight="1" x14ac:dyDescent="0.25">
      <c r="A140" s="134" t="s">
        <v>173</v>
      </c>
      <c r="B140" s="5" t="s">
        <v>159</v>
      </c>
      <c r="C140" s="137" t="s">
        <v>172</v>
      </c>
      <c r="D140" s="21"/>
      <c r="E140" s="27"/>
      <c r="F140" s="28">
        <f>SUMIF('[1]TCE - ANEXO IV - Preencher'!$D:$D,'CONTÁBIL- FINANCEIRA '!A140,'[1]TCE - ANEXO IV - Preencher'!$N:$N)</f>
        <v>0</v>
      </c>
      <c r="G140" s="27"/>
      <c r="H140" s="40" t="s">
        <v>92</v>
      </c>
      <c r="I140" s="122"/>
      <c r="J140" s="123"/>
      <c r="K140" s="123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</row>
    <row r="141" spans="1:54" ht="18" customHeight="1" x14ac:dyDescent="0.25">
      <c r="A141" s="134" t="s">
        <v>171</v>
      </c>
      <c r="B141" s="5" t="s">
        <v>170</v>
      </c>
      <c r="C141" s="137" t="s">
        <v>169</v>
      </c>
      <c r="D141" s="21"/>
      <c r="E141" s="27"/>
      <c r="F141" s="28">
        <f>SUMIF('[1]TCE - ANEXO IV - Preencher'!$D:$D,'CONTÁBIL- FINANCEIRA '!A141,'[1]TCE - ANEXO IV - Preencher'!$N:$N)</f>
        <v>0</v>
      </c>
      <c r="G141" s="27"/>
      <c r="H141" s="40" t="s">
        <v>92</v>
      </c>
      <c r="I141" s="122"/>
      <c r="J141" s="123"/>
      <c r="K141" s="123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</row>
    <row r="142" spans="1:54" ht="18" customHeight="1" x14ac:dyDescent="0.25">
      <c r="A142" s="134" t="s">
        <v>168</v>
      </c>
      <c r="B142" s="5" t="s">
        <v>167</v>
      </c>
      <c r="C142" s="138" t="s">
        <v>166</v>
      </c>
      <c r="D142" s="21"/>
      <c r="E142" s="27"/>
      <c r="F142" s="28">
        <f>SUMIF('[1]TCE - ANEXO IV - Preencher'!$D:$D,'CONTÁBIL- FINANCEIRA '!A142,'[1]TCE - ANEXO IV - Preencher'!$N:$N)</f>
        <v>0</v>
      </c>
      <c r="G142" s="27"/>
      <c r="H142" s="40" t="s">
        <v>92</v>
      </c>
      <c r="I142" s="122"/>
      <c r="J142" s="123"/>
      <c r="K142" s="123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</row>
    <row r="143" spans="1:54" ht="18" customHeight="1" x14ac:dyDescent="0.25">
      <c r="A143" s="134" t="s">
        <v>165</v>
      </c>
      <c r="B143" s="5" t="s">
        <v>153</v>
      </c>
      <c r="C143" s="137" t="s">
        <v>164</v>
      </c>
      <c r="D143" s="21"/>
      <c r="E143" s="27"/>
      <c r="F143" s="28">
        <f>SUMIF('[1]TCE - ANEXO IV - Preencher'!$D:$D,'CONTÁBIL- FINANCEIRA '!A143,'[1]TCE - ANEXO IV - Preencher'!$N:$N)</f>
        <v>0</v>
      </c>
      <c r="G143" s="27"/>
      <c r="H143" s="40" t="s">
        <v>92</v>
      </c>
      <c r="I143" s="122"/>
      <c r="J143" s="123"/>
      <c r="K143" s="123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</row>
    <row r="144" spans="1:54" ht="18" customHeight="1" x14ac:dyDescent="0.25">
      <c r="A144" s="134" t="s">
        <v>163</v>
      </c>
      <c r="B144" s="5" t="s">
        <v>162</v>
      </c>
      <c r="C144" s="133" t="s">
        <v>161</v>
      </c>
      <c r="D144" s="21"/>
      <c r="E144" s="27"/>
      <c r="F144" s="132">
        <f>SUMIF('[1]TCE - ANEXO IV - Preencher'!$D:$D,'CONTÁBIL- FINANCEIRA '!A144,'[1]TCE - ANEXO IV - Preencher'!$N:$N)</f>
        <v>0</v>
      </c>
      <c r="G144" s="27"/>
      <c r="H144" s="40" t="s">
        <v>92</v>
      </c>
      <c r="I144" s="122"/>
      <c r="J144" s="123"/>
      <c r="K144" s="123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</row>
    <row r="145" spans="1:54" ht="18" customHeight="1" x14ac:dyDescent="0.25">
      <c r="A145" s="134" t="s">
        <v>160</v>
      </c>
      <c r="B145" s="5" t="s">
        <v>159</v>
      </c>
      <c r="C145" s="133" t="s">
        <v>158</v>
      </c>
      <c r="D145" s="21"/>
      <c r="E145" s="27"/>
      <c r="F145" s="132">
        <f>SUMIF('[1]TCE - ANEXO IV - Preencher'!$D:$D,'CONTÁBIL- FINANCEIRA '!A145,'[1]TCE - ANEXO IV - Preencher'!$N:$N)</f>
        <v>0</v>
      </c>
      <c r="G145" s="27"/>
      <c r="H145" s="40" t="s">
        <v>92</v>
      </c>
      <c r="I145" s="122"/>
      <c r="J145" s="123"/>
      <c r="K145" s="123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</row>
    <row r="146" spans="1:54" ht="18" customHeight="1" x14ac:dyDescent="0.25">
      <c r="A146" s="134" t="s">
        <v>157</v>
      </c>
      <c r="B146" s="5" t="s">
        <v>156</v>
      </c>
      <c r="C146" s="137" t="s">
        <v>155</v>
      </c>
      <c r="D146" s="21"/>
      <c r="E146" s="27"/>
      <c r="F146" s="28">
        <f>SUMIF('[1]TCE - ANEXO IV - Preencher'!$D:$D,'CONTÁBIL- FINANCEIRA '!A146,'[1]TCE - ANEXO IV - Preencher'!$N:$N)</f>
        <v>0</v>
      </c>
      <c r="G146" s="27"/>
      <c r="H146" s="40" t="s">
        <v>92</v>
      </c>
      <c r="I146" s="122"/>
      <c r="J146" s="123"/>
      <c r="K146" s="123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</row>
    <row r="147" spans="1:54" ht="18" customHeight="1" x14ac:dyDescent="0.25">
      <c r="A147" s="134" t="s">
        <v>154</v>
      </c>
      <c r="B147" s="5" t="s">
        <v>153</v>
      </c>
      <c r="C147" s="137" t="s">
        <v>152</v>
      </c>
      <c r="D147" s="21"/>
      <c r="E147" s="27"/>
      <c r="F147" s="28">
        <f>SUMIF('[1]TCE - ANEXO IV - Preencher'!$D:$D,'CONTÁBIL- FINANCEIRA '!A147,'[1]TCE - ANEXO IV - Preencher'!$N:$N)</f>
        <v>0</v>
      </c>
      <c r="G147" s="27"/>
      <c r="H147" s="40" t="s">
        <v>92</v>
      </c>
      <c r="I147" s="122"/>
      <c r="J147" s="123"/>
      <c r="K147" s="123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</row>
    <row r="148" spans="1:54" ht="18" customHeight="1" x14ac:dyDescent="0.2">
      <c r="A148" s="6"/>
      <c r="B148" s="5"/>
      <c r="C148" s="120" t="s">
        <v>151</v>
      </c>
      <c r="D148" s="21"/>
      <c r="E148" s="27"/>
      <c r="F148" s="38">
        <f>SUM(F149:G151)</f>
        <v>0</v>
      </c>
      <c r="G148" s="27"/>
      <c r="H148" s="40"/>
      <c r="I148" s="122"/>
      <c r="J148" s="123"/>
      <c r="K148" s="123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</row>
    <row r="149" spans="1:54" ht="18" customHeight="1" x14ac:dyDescent="0.2">
      <c r="A149" s="6" t="s">
        <v>150</v>
      </c>
      <c r="B149" s="5" t="s">
        <v>149</v>
      </c>
      <c r="C149" s="133" t="s">
        <v>148</v>
      </c>
      <c r="D149" s="21"/>
      <c r="E149" s="27"/>
      <c r="F149" s="132">
        <f>[1]RPA!K6</f>
        <v>0</v>
      </c>
      <c r="G149" s="27"/>
      <c r="H149" s="40" t="s">
        <v>141</v>
      </c>
      <c r="I149" s="122"/>
      <c r="J149" s="123"/>
      <c r="K149" s="123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</row>
    <row r="150" spans="1:54" ht="18" customHeight="1" x14ac:dyDescent="0.2">
      <c r="A150" s="6" t="s">
        <v>147</v>
      </c>
      <c r="B150" s="5" t="s">
        <v>146</v>
      </c>
      <c r="C150" s="133" t="s">
        <v>145</v>
      </c>
      <c r="D150" s="21"/>
      <c r="E150" s="27"/>
      <c r="F150" s="132">
        <f>[1]RPA!K7</f>
        <v>0</v>
      </c>
      <c r="G150" s="27"/>
      <c r="H150" s="40" t="s">
        <v>141</v>
      </c>
      <c r="I150" s="122"/>
      <c r="J150" s="123"/>
      <c r="K150" s="123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</row>
    <row r="151" spans="1:54" ht="18" customHeight="1" x14ac:dyDescent="0.2">
      <c r="A151" s="6" t="s">
        <v>144</v>
      </c>
      <c r="B151" s="5" t="s">
        <v>143</v>
      </c>
      <c r="C151" s="133" t="s">
        <v>142</v>
      </c>
      <c r="D151" s="21"/>
      <c r="E151" s="27"/>
      <c r="F151" s="132">
        <f>[1]RPA!K8</f>
        <v>0</v>
      </c>
      <c r="G151" s="27"/>
      <c r="H151" s="40" t="s">
        <v>141</v>
      </c>
      <c r="I151" s="122"/>
      <c r="J151" s="123"/>
      <c r="K151" s="123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</row>
    <row r="152" spans="1:54" ht="18" customHeight="1" x14ac:dyDescent="0.2">
      <c r="A152" s="6"/>
      <c r="B152" s="5"/>
      <c r="C152" s="120" t="s">
        <v>140</v>
      </c>
      <c r="D152" s="21"/>
      <c r="E152" s="27"/>
      <c r="F152" s="38">
        <f>F153+F160</f>
        <v>0</v>
      </c>
      <c r="G152" s="27"/>
      <c r="H152" s="130"/>
      <c r="I152" s="122"/>
      <c r="J152" s="123"/>
      <c r="K152" s="123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</row>
    <row r="153" spans="1:54" ht="18" customHeight="1" x14ac:dyDescent="0.2">
      <c r="A153" s="6"/>
      <c r="B153" s="5"/>
      <c r="C153" s="120" t="s">
        <v>139</v>
      </c>
      <c r="D153" s="21"/>
      <c r="E153" s="27"/>
      <c r="F153" s="38">
        <f>F154+F158+F159</f>
        <v>0</v>
      </c>
      <c r="G153" s="27"/>
      <c r="H153" s="130"/>
      <c r="I153" s="122"/>
      <c r="J153" s="123"/>
      <c r="K153" s="123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</row>
    <row r="154" spans="1:54" ht="18" customHeight="1" x14ac:dyDescent="0.2">
      <c r="A154" s="6"/>
      <c r="B154" s="5"/>
      <c r="C154" s="136" t="s">
        <v>138</v>
      </c>
      <c r="D154" s="21"/>
      <c r="E154" s="27"/>
      <c r="F154" s="135">
        <f>SUM(F155:G157)</f>
        <v>0</v>
      </c>
      <c r="G154" s="27"/>
      <c r="H154" s="130"/>
      <c r="I154" s="122"/>
      <c r="J154" s="123"/>
      <c r="K154" s="123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</row>
    <row r="155" spans="1:54" ht="18" customHeight="1" x14ac:dyDescent="0.2">
      <c r="A155" s="6" t="s">
        <v>137</v>
      </c>
      <c r="B155" s="5" t="s">
        <v>132</v>
      </c>
      <c r="C155" s="133" t="s">
        <v>136</v>
      </c>
      <c r="D155" s="21"/>
      <c r="E155" s="27"/>
      <c r="F155" s="132">
        <f>SUMIF('[1]TCE - ANEXO IV - Preencher'!$D:$D,'CONTÁBIL- FINANCEIRA '!A155,'[1]TCE - ANEXO IV - Preencher'!$N:$N)</f>
        <v>0</v>
      </c>
      <c r="G155" s="27"/>
      <c r="H155" s="40" t="s">
        <v>92</v>
      </c>
      <c r="I155" s="122"/>
      <c r="J155" s="123"/>
      <c r="K155" s="123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</row>
    <row r="156" spans="1:54" ht="18" customHeight="1" x14ac:dyDescent="0.2">
      <c r="A156" s="6" t="s">
        <v>135</v>
      </c>
      <c r="B156" s="5" t="s">
        <v>132</v>
      </c>
      <c r="C156" s="133" t="s">
        <v>134</v>
      </c>
      <c r="D156" s="21"/>
      <c r="E156" s="27"/>
      <c r="F156" s="132">
        <f>SUMIF('[1]TCE - ANEXO IV - Preencher'!$D:$D,'CONTÁBIL- FINANCEIRA '!A156,'[1]TCE - ANEXO IV - Preencher'!$N:$N)</f>
        <v>0</v>
      </c>
      <c r="G156" s="27"/>
      <c r="H156" s="40" t="s">
        <v>92</v>
      </c>
      <c r="I156" s="122"/>
      <c r="J156" s="123"/>
      <c r="K156" s="123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</row>
    <row r="157" spans="1:54" ht="18" customHeight="1" x14ac:dyDescent="0.2">
      <c r="A157" s="6" t="s">
        <v>133</v>
      </c>
      <c r="B157" s="5" t="s">
        <v>132</v>
      </c>
      <c r="C157" s="133" t="s">
        <v>131</v>
      </c>
      <c r="D157" s="21"/>
      <c r="E157" s="27"/>
      <c r="F157" s="132">
        <f>SUMIF('[1]TCE - ANEXO IV - Preencher'!$D:$D,'CONTÁBIL- FINANCEIRA '!A157,'[1]TCE - ANEXO IV - Preencher'!$N:$N)</f>
        <v>0</v>
      </c>
      <c r="G157" s="27"/>
      <c r="H157" s="40" t="s">
        <v>92</v>
      </c>
      <c r="I157" s="122"/>
      <c r="J157" s="123"/>
      <c r="K157" s="123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</row>
    <row r="158" spans="1:54" ht="18" customHeight="1" x14ac:dyDescent="0.2">
      <c r="A158" s="6" t="s">
        <v>130</v>
      </c>
      <c r="B158" s="5" t="s">
        <v>129</v>
      </c>
      <c r="C158" s="133" t="s">
        <v>128</v>
      </c>
      <c r="D158" s="21"/>
      <c r="E158" s="27"/>
      <c r="F158" s="132">
        <f>SUMIF('[1]TCE - ANEXO IV - Preencher'!$D:$D,'CONTÁBIL- FINANCEIRA '!A158,'[1]TCE - ANEXO IV - Preencher'!$N:$N)</f>
        <v>0</v>
      </c>
      <c r="G158" s="27"/>
      <c r="H158" s="40" t="s">
        <v>92</v>
      </c>
      <c r="I158" s="122"/>
      <c r="J158" s="123"/>
      <c r="K158" s="123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</row>
    <row r="159" spans="1:54" ht="18" customHeight="1" x14ac:dyDescent="0.2">
      <c r="A159" s="6" t="s">
        <v>127</v>
      </c>
      <c r="B159" s="5" t="s">
        <v>126</v>
      </c>
      <c r="C159" s="133" t="s">
        <v>125</v>
      </c>
      <c r="D159" s="21"/>
      <c r="E159" s="27"/>
      <c r="F159" s="132">
        <f>SUMIF('[1]TCE - ANEXO IV - Preencher'!$D:$D,'CONTÁBIL- FINANCEIRA '!A159,'[1]TCE - ANEXO IV - Preencher'!$N:$N)</f>
        <v>0</v>
      </c>
      <c r="G159" s="27"/>
      <c r="H159" s="40" t="s">
        <v>92</v>
      </c>
      <c r="I159" s="122"/>
      <c r="J159" s="123"/>
      <c r="K159" s="123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</row>
    <row r="160" spans="1:54" ht="18" customHeight="1" x14ac:dyDescent="0.2">
      <c r="A160" s="6"/>
      <c r="B160" s="5"/>
      <c r="C160" s="120" t="s">
        <v>124</v>
      </c>
      <c r="D160" s="21"/>
      <c r="E160" s="27"/>
      <c r="F160" s="38">
        <f>F161+F166+F167+F168</f>
        <v>0</v>
      </c>
      <c r="G160" s="27"/>
      <c r="H160" s="130"/>
      <c r="I160" s="122"/>
      <c r="J160" s="123"/>
      <c r="K160" s="123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</row>
    <row r="161" spans="1:54" ht="18" customHeight="1" x14ac:dyDescent="0.2">
      <c r="A161" s="6"/>
      <c r="B161" s="5"/>
      <c r="C161" s="136" t="s">
        <v>123</v>
      </c>
      <c r="D161" s="21"/>
      <c r="E161" s="27"/>
      <c r="F161" s="135">
        <f>SUM(F162:G165)</f>
        <v>0</v>
      </c>
      <c r="G161" s="27"/>
      <c r="H161" s="130"/>
      <c r="I161" s="122"/>
      <c r="J161" s="123"/>
      <c r="K161" s="123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</row>
    <row r="162" spans="1:54" ht="18" customHeight="1" x14ac:dyDescent="0.25">
      <c r="A162" s="134" t="s">
        <v>122</v>
      </c>
      <c r="B162" s="5" t="s">
        <v>115</v>
      </c>
      <c r="C162" s="133" t="s">
        <v>121</v>
      </c>
      <c r="D162" s="21"/>
      <c r="E162" s="27"/>
      <c r="F162" s="132">
        <f>SUMIF('[1]TCE - ANEXO IV - Preencher'!$D:$D,'CONTÁBIL- FINANCEIRA '!A162,'[1]TCE - ANEXO IV - Preencher'!$N:$N)</f>
        <v>0</v>
      </c>
      <c r="G162" s="27"/>
      <c r="H162" s="40" t="s">
        <v>92</v>
      </c>
      <c r="I162" s="122"/>
      <c r="J162" s="123"/>
      <c r="K162" s="123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</row>
    <row r="163" spans="1:54" ht="18" customHeight="1" x14ac:dyDescent="0.25">
      <c r="A163" s="134" t="s">
        <v>120</v>
      </c>
      <c r="B163" s="5" t="s">
        <v>115</v>
      </c>
      <c r="C163" s="133" t="s">
        <v>119</v>
      </c>
      <c r="D163" s="21"/>
      <c r="E163" s="27"/>
      <c r="F163" s="132">
        <f>SUMIF('[1]TCE - ANEXO IV - Preencher'!$D:$D,'CONTÁBIL- FINANCEIRA '!A163,'[1]TCE - ANEXO IV - Preencher'!$N:$N)</f>
        <v>0</v>
      </c>
      <c r="G163" s="27"/>
      <c r="H163" s="40" t="s">
        <v>92</v>
      </c>
      <c r="I163" s="122"/>
      <c r="J163" s="123"/>
      <c r="K163" s="123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</row>
    <row r="164" spans="1:54" ht="18" customHeight="1" x14ac:dyDescent="0.25">
      <c r="A164" s="134" t="s">
        <v>118</v>
      </c>
      <c r="B164" s="5" t="s">
        <v>115</v>
      </c>
      <c r="C164" s="133" t="s">
        <v>117</v>
      </c>
      <c r="D164" s="21"/>
      <c r="E164" s="27"/>
      <c r="F164" s="132">
        <f>SUMIF('[1]TCE - ANEXO IV - Preencher'!$D:$D,'CONTÁBIL- FINANCEIRA '!A164,'[1]TCE - ANEXO IV - Preencher'!$N:$N)</f>
        <v>0</v>
      </c>
      <c r="G164" s="27"/>
      <c r="H164" s="40" t="s">
        <v>92</v>
      </c>
      <c r="I164" s="122"/>
      <c r="J164" s="123"/>
      <c r="K164" s="123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</row>
    <row r="165" spans="1:54" ht="18" customHeight="1" x14ac:dyDescent="0.25">
      <c r="A165" s="134" t="s">
        <v>116</v>
      </c>
      <c r="B165" s="5" t="s">
        <v>115</v>
      </c>
      <c r="C165" s="133" t="s">
        <v>114</v>
      </c>
      <c r="D165" s="21"/>
      <c r="E165" s="27"/>
      <c r="F165" s="132">
        <f>SUMIF('[1]TCE - ANEXO IV - Preencher'!$D:$D,'CONTÁBIL- FINANCEIRA '!A165,'[1]TCE - ANEXO IV - Preencher'!$N:$N)</f>
        <v>0</v>
      </c>
      <c r="G165" s="27"/>
      <c r="H165" s="40" t="s">
        <v>92</v>
      </c>
      <c r="I165" s="122"/>
      <c r="J165" s="123"/>
      <c r="K165" s="123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</row>
    <row r="166" spans="1:54" ht="18" customHeight="1" x14ac:dyDescent="0.25">
      <c r="A166" s="134" t="s">
        <v>113</v>
      </c>
      <c r="B166" s="5" t="s">
        <v>112</v>
      </c>
      <c r="C166" s="133" t="s">
        <v>111</v>
      </c>
      <c r="D166" s="21"/>
      <c r="E166" s="27"/>
      <c r="F166" s="132">
        <f>SUMIF('[1]TCE - ANEXO IV - Preencher'!$D:$D,'CONTÁBIL- FINANCEIRA '!A166,'[1]TCE - ANEXO IV - Preencher'!$N:$N)</f>
        <v>0</v>
      </c>
      <c r="G166" s="27"/>
      <c r="H166" s="40" t="s">
        <v>92</v>
      </c>
      <c r="I166" s="122"/>
      <c r="J166" s="123"/>
      <c r="K166" s="123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</row>
    <row r="167" spans="1:54" ht="18" customHeight="1" x14ac:dyDescent="0.25">
      <c r="A167" s="134" t="s">
        <v>110</v>
      </c>
      <c r="B167" s="5" t="s">
        <v>109</v>
      </c>
      <c r="C167" s="133" t="s">
        <v>108</v>
      </c>
      <c r="D167" s="21"/>
      <c r="E167" s="27"/>
      <c r="F167" s="132">
        <f>SUMIF('[1]TCE - ANEXO IV - Preencher'!$D:$D,'CONTÁBIL- FINANCEIRA '!A167,'[1]TCE - ANEXO IV - Preencher'!$N:$N)</f>
        <v>0</v>
      </c>
      <c r="G167" s="27"/>
      <c r="H167" s="40" t="s">
        <v>92</v>
      </c>
      <c r="I167" s="122"/>
      <c r="J167" s="123"/>
      <c r="K167" s="123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</row>
    <row r="168" spans="1:54" ht="18" customHeight="1" x14ac:dyDescent="0.25">
      <c r="A168" s="134" t="s">
        <v>107</v>
      </c>
      <c r="B168" s="5" t="s">
        <v>106</v>
      </c>
      <c r="C168" s="133" t="s">
        <v>105</v>
      </c>
      <c r="D168" s="21"/>
      <c r="E168" s="27"/>
      <c r="F168" s="132">
        <f>SUMIF('[1]TCE - ANEXO IV - Preencher'!$D:$D,'CONTÁBIL- FINANCEIRA '!A168,'[1]TCE - ANEXO IV - Preencher'!$N:$N)</f>
        <v>0</v>
      </c>
      <c r="G168" s="27"/>
      <c r="H168" s="40" t="s">
        <v>92</v>
      </c>
      <c r="I168" s="122"/>
      <c r="J168" s="123"/>
      <c r="K168" s="123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</row>
    <row r="169" spans="1:54" ht="18" customHeight="1" x14ac:dyDescent="0.2">
      <c r="A169" s="6"/>
      <c r="B169" s="5"/>
      <c r="C169" s="120" t="s">
        <v>104</v>
      </c>
      <c r="D169" s="21"/>
      <c r="E169" s="27"/>
      <c r="F169" s="38">
        <f>SUM(F170:G173)</f>
        <v>0</v>
      </c>
      <c r="G169" s="27"/>
      <c r="H169" s="130"/>
      <c r="I169" s="122"/>
      <c r="J169" s="123"/>
      <c r="K169" s="123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</row>
    <row r="170" spans="1:54" ht="18" customHeight="1" x14ac:dyDescent="0.2">
      <c r="A170" s="6" t="s">
        <v>103</v>
      </c>
      <c r="B170" s="5">
        <v>6</v>
      </c>
      <c r="C170" s="43" t="s">
        <v>102</v>
      </c>
      <c r="D170" s="21"/>
      <c r="E170" s="27"/>
      <c r="F170" s="56"/>
      <c r="G170" s="19"/>
      <c r="H170" s="40" t="s">
        <v>95</v>
      </c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</row>
    <row r="171" spans="1:54" ht="18" customHeight="1" x14ac:dyDescent="0.2">
      <c r="A171" s="6" t="s">
        <v>101</v>
      </c>
      <c r="B171" s="5">
        <v>6</v>
      </c>
      <c r="C171" s="43" t="s">
        <v>100</v>
      </c>
      <c r="D171" s="21"/>
      <c r="E171" s="27"/>
      <c r="F171" s="56"/>
      <c r="G171" s="19"/>
      <c r="H171" s="40" t="s">
        <v>95</v>
      </c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</row>
    <row r="172" spans="1:54" ht="12.75" customHeight="1" x14ac:dyDescent="0.2">
      <c r="A172" s="6" t="s">
        <v>99</v>
      </c>
      <c r="B172" s="5">
        <v>7</v>
      </c>
      <c r="C172" s="43" t="s">
        <v>98</v>
      </c>
      <c r="D172" s="21"/>
      <c r="E172" s="27"/>
      <c r="F172" s="28">
        <f>SUMIF('[1]TCE - ANEXO IV - Preencher'!$D:$D,'CONTÁBIL- FINANCEIRA '!A172,'[1]TCE - ANEXO IV - Preencher'!$N:$N)</f>
        <v>0</v>
      </c>
      <c r="G172" s="27"/>
      <c r="H172" s="40" t="s">
        <v>92</v>
      </c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</row>
    <row r="173" spans="1:54" ht="12.75" customHeight="1" x14ac:dyDescent="0.2">
      <c r="A173" s="6" t="s">
        <v>97</v>
      </c>
      <c r="B173" s="5">
        <v>6</v>
      </c>
      <c r="C173" s="43" t="s">
        <v>96</v>
      </c>
      <c r="D173" s="21"/>
      <c r="E173" s="27"/>
      <c r="F173" s="56"/>
      <c r="G173" s="19"/>
      <c r="H173" s="40" t="s">
        <v>95</v>
      </c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</row>
    <row r="174" spans="1:54" ht="12.75" customHeight="1" x14ac:dyDescent="0.2">
      <c r="A174" s="6"/>
      <c r="B174" s="5"/>
      <c r="C174" s="120" t="s">
        <v>94</v>
      </c>
      <c r="D174" s="21"/>
      <c r="E174" s="27"/>
      <c r="F174" s="38">
        <f>F272</f>
        <v>0</v>
      </c>
      <c r="G174" s="27"/>
      <c r="H174" s="40"/>
      <c r="I174" s="124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</row>
    <row r="175" spans="1:54" ht="12.75" customHeight="1" x14ac:dyDescent="0.2">
      <c r="A175" s="6" t="s">
        <v>13</v>
      </c>
      <c r="B175" s="5"/>
      <c r="C175" s="120" t="s">
        <v>13</v>
      </c>
      <c r="D175" s="21"/>
      <c r="E175" s="27"/>
      <c r="F175" s="38">
        <f>F285</f>
        <v>0</v>
      </c>
      <c r="G175" s="27"/>
      <c r="H175" s="40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</row>
    <row r="176" spans="1:54" ht="12.75" customHeight="1" x14ac:dyDescent="0.2">
      <c r="A176" s="6" t="s">
        <v>93</v>
      </c>
      <c r="B176" s="5"/>
      <c r="C176" s="120" t="s">
        <v>93</v>
      </c>
      <c r="D176" s="21"/>
      <c r="E176" s="27"/>
      <c r="F176" s="38">
        <f>'[1]TCE - ANEXO IV - Preencher'!Q102</f>
        <v>0</v>
      </c>
      <c r="G176" s="27"/>
      <c r="H176" s="40" t="s">
        <v>92</v>
      </c>
      <c r="I176" s="122"/>
      <c r="J176" s="123"/>
      <c r="K176" s="123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</row>
    <row r="177" spans="1:54" ht="12.75" customHeight="1" x14ac:dyDescent="0.2">
      <c r="A177" s="6"/>
      <c r="B177" s="5"/>
      <c r="C177" s="127" t="s">
        <v>91</v>
      </c>
      <c r="D177" s="21"/>
      <c r="E177" s="27"/>
      <c r="F177" s="126">
        <f>F28+F52+F61+F78+F97+F114+F152+F169+F174+F175+F176</f>
        <v>11901.390800000001</v>
      </c>
      <c r="G177" s="27"/>
      <c r="H177" s="131"/>
      <c r="I177" s="122"/>
      <c r="J177" s="123"/>
      <c r="K177" s="123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</row>
    <row r="178" spans="1:54" ht="12.75" customHeight="1" x14ac:dyDescent="0.2">
      <c r="A178" s="6"/>
      <c r="B178" s="5"/>
      <c r="C178" s="127" t="s">
        <v>90</v>
      </c>
      <c r="D178" s="21"/>
      <c r="E178" s="27"/>
      <c r="F178" s="126">
        <f>F25-F177</f>
        <v>-9840.970800000001</v>
      </c>
      <c r="G178" s="27"/>
      <c r="H178" s="130"/>
      <c r="I178" s="16"/>
      <c r="J178" s="123"/>
      <c r="K178" s="123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</row>
    <row r="179" spans="1:54" ht="12.75" customHeight="1" x14ac:dyDescent="0.2">
      <c r="A179" s="6"/>
      <c r="B179" s="5"/>
      <c r="C179" s="120" t="s">
        <v>89</v>
      </c>
      <c r="D179" s="21"/>
      <c r="E179" s="27"/>
      <c r="F179" s="129">
        <f>F262-F263-F264-F265</f>
        <v>-4248.0511999999999</v>
      </c>
      <c r="G179" s="19"/>
      <c r="H179" s="124"/>
      <c r="I179" s="128"/>
      <c r="J179" s="123"/>
      <c r="K179" s="123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</row>
    <row r="180" spans="1:54" ht="12.75" customHeight="1" x14ac:dyDescent="0.2">
      <c r="A180" s="6"/>
      <c r="B180" s="5"/>
      <c r="C180" s="127" t="s">
        <v>88</v>
      </c>
      <c r="D180" s="21"/>
      <c r="E180" s="27"/>
      <c r="F180" s="126">
        <f>F177+F179</f>
        <v>7653.3396000000012</v>
      </c>
      <c r="G180" s="27"/>
      <c r="H180" s="124"/>
      <c r="I180" s="124"/>
      <c r="J180" s="123"/>
      <c r="K180" s="123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</row>
    <row r="181" spans="1:54" ht="12.75" customHeight="1" x14ac:dyDescent="0.2">
      <c r="A181" s="6"/>
      <c r="B181" s="5"/>
      <c r="C181" s="127" t="s">
        <v>87</v>
      </c>
      <c r="D181" s="21"/>
      <c r="E181" s="27"/>
      <c r="F181" s="126">
        <f>F178-F179</f>
        <v>-5592.9196000000011</v>
      </c>
      <c r="G181" s="27"/>
      <c r="H181" s="125"/>
      <c r="I181" s="124"/>
      <c r="J181" s="123"/>
      <c r="K181" s="123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</row>
    <row r="182" spans="1:54" ht="12.75" customHeight="1" x14ac:dyDescent="0.2">
      <c r="A182" s="6"/>
      <c r="B182" s="5"/>
      <c r="C182" s="121" t="s">
        <v>86</v>
      </c>
      <c r="D182" s="21"/>
      <c r="E182" s="27"/>
      <c r="F182" s="28">
        <f>'[1]RELAÇÃO DESPESA PAGA'!S15</f>
        <v>0</v>
      </c>
      <c r="G182" s="27"/>
      <c r="H182" s="40" t="s">
        <v>15</v>
      </c>
      <c r="I182" s="122"/>
      <c r="J182" s="122"/>
      <c r="K182" s="122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</row>
    <row r="183" spans="1:54" ht="18" customHeight="1" x14ac:dyDescent="0.2">
      <c r="A183" s="6"/>
      <c r="B183" s="5"/>
      <c r="C183" s="121" t="s">
        <v>85</v>
      </c>
      <c r="D183" s="21"/>
      <c r="E183" s="27"/>
      <c r="F183" s="56"/>
      <c r="G183" s="19"/>
      <c r="H183" s="2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</row>
    <row r="184" spans="1:54" ht="12.75" customHeight="1" x14ac:dyDescent="0.2">
      <c r="A184" s="6"/>
      <c r="B184" s="5"/>
      <c r="C184" s="120" t="s">
        <v>84</v>
      </c>
      <c r="D184" s="21"/>
      <c r="E184" s="27"/>
      <c r="F184" s="119" t="str">
        <f>[1]Turnover!C17</f>
        <v/>
      </c>
      <c r="G184" s="27"/>
      <c r="H184" s="40" t="s">
        <v>83</v>
      </c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</row>
    <row r="185" spans="1:54" ht="31.5" customHeight="1" x14ac:dyDescent="0.2">
      <c r="A185" s="6"/>
      <c r="B185" s="5"/>
      <c r="C185" s="118" t="s">
        <v>82</v>
      </c>
      <c r="D185" s="25"/>
      <c r="E185" s="25"/>
      <c r="F185" s="25"/>
      <c r="G185" s="23"/>
      <c r="H185" s="100"/>
      <c r="I185" s="33"/>
      <c r="J185" s="33"/>
      <c r="K185" s="33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</row>
    <row r="186" spans="1:54" ht="30" customHeight="1" x14ac:dyDescent="0.2">
      <c r="A186" s="6"/>
      <c r="B186" s="5"/>
      <c r="C186" s="18"/>
      <c r="D186" s="1"/>
      <c r="E186" s="1"/>
      <c r="F186" s="3"/>
      <c r="G186" s="96"/>
      <c r="H186" s="100"/>
      <c r="I186" s="33"/>
      <c r="J186" s="33"/>
      <c r="K186" s="33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</row>
    <row r="187" spans="1:54" ht="18" customHeight="1" x14ac:dyDescent="0.2">
      <c r="A187" s="6"/>
      <c r="B187" s="5"/>
      <c r="C187" s="4"/>
      <c r="D187" s="1" t="s">
        <v>5</v>
      </c>
      <c r="E187" s="15" t="s">
        <v>6</v>
      </c>
      <c r="F187" s="14" t="s">
        <v>5</v>
      </c>
      <c r="G187" s="13"/>
      <c r="H187" s="100"/>
      <c r="I187" s="33"/>
      <c r="J187" s="33"/>
      <c r="K187" s="33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</row>
    <row r="188" spans="1:54" ht="15" customHeight="1" x14ac:dyDescent="0.2">
      <c r="A188" s="6"/>
      <c r="B188" s="5"/>
      <c r="C188" s="12"/>
      <c r="D188" s="11" t="s">
        <v>81</v>
      </c>
      <c r="E188" s="10" t="s">
        <v>3</v>
      </c>
      <c r="F188" s="9" t="s">
        <v>2</v>
      </c>
      <c r="G188" s="8"/>
      <c r="H188" s="100"/>
      <c r="I188" s="33"/>
      <c r="J188" s="33"/>
      <c r="K188" s="33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</row>
    <row r="189" spans="1:54" ht="12.75" customHeight="1" x14ac:dyDescent="0.2">
      <c r="A189" s="6"/>
      <c r="B189" s="5"/>
      <c r="C189" s="117"/>
      <c r="D189" s="116" t="str">
        <f>D1</f>
        <v>DIRETORIA EXECUTIVA DE REGULAÇÃO MÉDIA E ALTA COMPLEXIDADE</v>
      </c>
      <c r="E189" s="23"/>
      <c r="F189" s="115" t="str">
        <f>F1</f>
        <v>Janeiro/2020 - Versão 4.0 - Revisão 07</v>
      </c>
      <c r="G189" s="27"/>
      <c r="H189" s="100"/>
      <c r="I189" s="33"/>
      <c r="J189" s="33"/>
      <c r="K189" s="33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</row>
    <row r="190" spans="1:54" ht="12.75" customHeight="1" x14ac:dyDescent="0.2">
      <c r="A190" s="6"/>
      <c r="B190" s="5"/>
      <c r="C190" s="113"/>
      <c r="D190" s="112" t="str">
        <f>D2</f>
        <v>DIRETORIA EXECUTIVA DE PLANEJAMENTO ORÇAMENTO E GESTÃO DA INFORMAÇÃO</v>
      </c>
      <c r="E190" s="13"/>
      <c r="F190" s="114" t="str">
        <f>F2</f>
        <v>MÊS/ANO COMPETÊNCIA</v>
      </c>
      <c r="G190" s="114" t="str">
        <f>G2</f>
        <v>ANO CONTRATO</v>
      </c>
      <c r="H190" s="100"/>
      <c r="I190" s="33"/>
      <c r="J190" s="33"/>
      <c r="K190" s="33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</row>
    <row r="191" spans="1:54" ht="12.75" customHeight="1" x14ac:dyDescent="0.2">
      <c r="A191" s="6"/>
      <c r="B191" s="5"/>
      <c r="C191" s="113"/>
      <c r="D191" s="112" t="str">
        <f>D3</f>
        <v>SECRETARIA  DE ADMINISTRAÇÃO E FINANÇAS</v>
      </c>
      <c r="E191" s="13"/>
      <c r="F191" s="105"/>
      <c r="G191" s="105"/>
      <c r="H191" s="100"/>
      <c r="I191" s="33"/>
      <c r="J191" s="33"/>
      <c r="K191" s="33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</row>
    <row r="192" spans="1:54" ht="21.75" customHeight="1" x14ac:dyDescent="0.2">
      <c r="A192" s="6"/>
      <c r="B192" s="5"/>
      <c r="C192" s="105"/>
      <c r="D192" s="111" t="e">
        <f>#REF!</f>
        <v>#REF!</v>
      </c>
      <c r="E192" s="67"/>
      <c r="F192" s="110">
        <f>$F$4</f>
        <v>44501</v>
      </c>
      <c r="G192" s="109">
        <f>IF(G4=0,"",G4)</f>
        <v>5</v>
      </c>
      <c r="H192" s="100"/>
      <c r="I192" s="33"/>
      <c r="J192" s="33"/>
      <c r="K192" s="33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</row>
    <row r="193" spans="1:54" ht="12.75" customHeight="1" x14ac:dyDescent="0.2">
      <c r="A193" s="6"/>
      <c r="B193" s="5"/>
      <c r="C193" s="108"/>
      <c r="D193" s="107" t="s">
        <v>80</v>
      </c>
      <c r="E193" s="49"/>
      <c r="F193" s="106"/>
      <c r="G193" s="105"/>
      <c r="H193" s="100"/>
      <c r="I193" s="33"/>
      <c r="J193" s="33"/>
      <c r="K193" s="33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</row>
    <row r="194" spans="1:54" ht="12.75" customHeight="1" x14ac:dyDescent="0.2">
      <c r="A194" s="6"/>
      <c r="B194" s="5"/>
      <c r="C194" s="104" t="s">
        <v>79</v>
      </c>
      <c r="D194" s="27"/>
      <c r="E194" s="103" t="s">
        <v>78</v>
      </c>
      <c r="F194" s="21"/>
      <c r="G194" s="27"/>
      <c r="H194" s="100"/>
      <c r="I194" s="33"/>
      <c r="J194" s="33"/>
      <c r="K194" s="33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</row>
    <row r="195" spans="1:54" ht="18" customHeight="1" x14ac:dyDescent="0.2">
      <c r="A195" s="6"/>
      <c r="B195" s="5"/>
      <c r="C195" s="102" t="str">
        <f>IF(C7=0,"",C7)</f>
        <v>HMR COVID - Dra. Mercês Pontes Cunha</v>
      </c>
      <c r="D195" s="27"/>
      <c r="E195" s="101" t="str">
        <f>IF(E7=0,"",E7)</f>
        <v>Isabela Coutinho Neiva</v>
      </c>
      <c r="F195" s="21"/>
      <c r="G195" s="27"/>
      <c r="H195" s="100"/>
      <c r="I195" s="33"/>
      <c r="J195" s="33"/>
      <c r="K195" s="33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</row>
    <row r="196" spans="1:54" ht="18" customHeight="1" x14ac:dyDescent="0.2">
      <c r="A196" s="6"/>
      <c r="B196" s="5"/>
      <c r="C196" s="99" t="s">
        <v>77</v>
      </c>
      <c r="D196" s="1"/>
      <c r="E196" s="1"/>
      <c r="F196" s="3"/>
      <c r="G196" s="96"/>
      <c r="H196" s="2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</row>
    <row r="197" spans="1:54" ht="18" customHeight="1" x14ac:dyDescent="0.2">
      <c r="A197" s="6"/>
      <c r="B197" s="5"/>
      <c r="C197" s="4"/>
      <c r="D197" s="98"/>
      <c r="E197" s="67"/>
      <c r="F197" s="3"/>
      <c r="G197" s="96"/>
      <c r="H197" s="2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</row>
    <row r="198" spans="1:54" ht="18" customHeight="1" x14ac:dyDescent="0.2">
      <c r="A198" s="6"/>
      <c r="B198" s="5"/>
      <c r="C198" s="97" t="s">
        <v>76</v>
      </c>
      <c r="D198" s="1"/>
      <c r="E198" s="1"/>
      <c r="F198" s="3"/>
      <c r="G198" s="96"/>
      <c r="H198" s="2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</row>
    <row r="199" spans="1:54" ht="18" customHeight="1" x14ac:dyDescent="0.2">
      <c r="A199" s="6"/>
      <c r="B199" s="5"/>
      <c r="C199" s="31" t="s">
        <v>11</v>
      </c>
      <c r="D199" s="21"/>
      <c r="E199" s="27"/>
      <c r="F199" s="30" t="s">
        <v>10</v>
      </c>
      <c r="G199" s="27"/>
      <c r="H199" s="2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</row>
    <row r="200" spans="1:54" ht="12.75" customHeight="1" x14ac:dyDescent="0.2">
      <c r="A200" s="6"/>
      <c r="B200" s="5"/>
      <c r="C200" s="73" t="s">
        <v>33</v>
      </c>
      <c r="D200" s="21"/>
      <c r="E200" s="27"/>
      <c r="F200" s="56"/>
      <c r="G200" s="19"/>
      <c r="H200" s="40" t="s">
        <v>25</v>
      </c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</row>
    <row r="201" spans="1:54" ht="12.75" customHeight="1" x14ac:dyDescent="0.2">
      <c r="A201" s="6"/>
      <c r="B201" s="5"/>
      <c r="C201" s="73" t="s">
        <v>74</v>
      </c>
      <c r="D201" s="21"/>
      <c r="E201" s="27"/>
      <c r="F201" s="56"/>
      <c r="G201" s="19"/>
      <c r="H201" s="2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</row>
    <row r="202" spans="1:54" ht="18" customHeight="1" x14ac:dyDescent="0.2">
      <c r="A202" s="6"/>
      <c r="B202" s="5"/>
      <c r="C202" s="73" t="s">
        <v>73</v>
      </c>
      <c r="D202" s="21"/>
      <c r="E202" s="27"/>
      <c r="F202" s="56"/>
      <c r="G202" s="19"/>
      <c r="H202" s="2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</row>
    <row r="203" spans="1:54" ht="18" customHeight="1" x14ac:dyDescent="0.2">
      <c r="A203" s="6"/>
      <c r="B203" s="5"/>
      <c r="C203" s="39" t="s">
        <v>72</v>
      </c>
      <c r="D203" s="21"/>
      <c r="E203" s="27"/>
      <c r="F203" s="38">
        <f>F200-F201+F202</f>
        <v>0</v>
      </c>
      <c r="G203" s="27"/>
      <c r="H203" s="2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</row>
    <row r="204" spans="1:54" ht="18" customHeight="1" x14ac:dyDescent="0.2">
      <c r="A204" s="6"/>
      <c r="B204" s="5"/>
      <c r="C204" s="54"/>
      <c r="D204" s="53"/>
      <c r="E204" s="53"/>
      <c r="F204" s="52"/>
      <c r="G204" s="74"/>
      <c r="H204" s="2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</row>
    <row r="205" spans="1:54" ht="18" customHeight="1" x14ac:dyDescent="0.2">
      <c r="A205" s="6"/>
      <c r="B205" s="5"/>
      <c r="C205" s="34" t="s">
        <v>75</v>
      </c>
      <c r="D205" s="53"/>
      <c r="E205" s="53"/>
      <c r="F205" s="52"/>
      <c r="G205" s="74"/>
      <c r="H205" s="2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</row>
    <row r="206" spans="1:54" ht="18" customHeight="1" x14ac:dyDescent="0.2">
      <c r="A206" s="6"/>
      <c r="B206" s="5"/>
      <c r="C206" s="31" t="s">
        <v>11</v>
      </c>
      <c r="D206" s="21"/>
      <c r="E206" s="27"/>
      <c r="F206" s="30" t="s">
        <v>10</v>
      </c>
      <c r="G206" s="27"/>
      <c r="H206" s="2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</row>
    <row r="207" spans="1:54" ht="12.75" customHeight="1" x14ac:dyDescent="0.2">
      <c r="A207" s="6"/>
      <c r="B207" s="5"/>
      <c r="C207" s="73" t="s">
        <v>33</v>
      </c>
      <c r="D207" s="21"/>
      <c r="E207" s="27"/>
      <c r="F207" s="56">
        <v>20</v>
      </c>
      <c r="G207" s="19"/>
      <c r="H207" s="40" t="s">
        <v>25</v>
      </c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</row>
    <row r="208" spans="1:54" ht="12.75" customHeight="1" x14ac:dyDescent="0.2">
      <c r="A208" s="6"/>
      <c r="B208" s="5"/>
      <c r="C208" s="73" t="s">
        <v>74</v>
      </c>
      <c r="D208" s="21"/>
      <c r="E208" s="27"/>
      <c r="F208" s="28">
        <f>'[1]RELAÇÃO DESPESA PAGA'!$O$2</f>
        <v>8409.0400000000009</v>
      </c>
      <c r="G208" s="27"/>
      <c r="H208" s="40" t="s">
        <v>68</v>
      </c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</row>
    <row r="209" spans="1:54" ht="12.75" customHeight="1" x14ac:dyDescent="0.2">
      <c r="A209" s="6"/>
      <c r="B209" s="5"/>
      <c r="C209" s="73" t="s">
        <v>73</v>
      </c>
      <c r="D209" s="21"/>
      <c r="E209" s="27"/>
      <c r="F209" s="56">
        <v>8409.0400000000009</v>
      </c>
      <c r="G209" s="19"/>
      <c r="H209" s="61" t="s">
        <v>37</v>
      </c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</row>
    <row r="210" spans="1:54" ht="16.5" customHeight="1" x14ac:dyDescent="0.2">
      <c r="A210" s="6"/>
      <c r="B210" s="5"/>
      <c r="C210" s="39" t="s">
        <v>72</v>
      </c>
      <c r="D210" s="21"/>
      <c r="E210" s="27"/>
      <c r="F210" s="38">
        <f>F207-F208+F209</f>
        <v>20</v>
      </c>
      <c r="G210" s="27"/>
      <c r="H210" s="2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</row>
    <row r="211" spans="1:54" ht="18" customHeight="1" x14ac:dyDescent="0.2">
      <c r="A211" s="6"/>
      <c r="B211" s="5"/>
      <c r="C211" s="54"/>
      <c r="D211" s="53"/>
      <c r="E211" s="53"/>
      <c r="F211" s="52"/>
      <c r="G211" s="74"/>
      <c r="H211" s="2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</row>
    <row r="212" spans="1:54" ht="18" customHeight="1" x14ac:dyDescent="0.2">
      <c r="A212" s="6"/>
      <c r="B212" s="5"/>
      <c r="C212" s="95"/>
      <c r="D212" s="94"/>
      <c r="E212" s="94"/>
      <c r="F212" s="90"/>
      <c r="G212" s="89"/>
      <c r="H212" s="76"/>
      <c r="I212" s="75"/>
      <c r="J212" s="75"/>
      <c r="K212" s="75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</row>
    <row r="213" spans="1:54" ht="18" customHeight="1" x14ac:dyDescent="0.2">
      <c r="A213" s="6"/>
      <c r="B213" s="5"/>
      <c r="C213" s="34" t="s">
        <v>71</v>
      </c>
      <c r="D213" s="53"/>
      <c r="E213" s="53"/>
      <c r="F213" s="52"/>
      <c r="G213" s="74"/>
      <c r="H213" s="2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</row>
    <row r="214" spans="1:54" ht="18" customHeight="1" x14ac:dyDescent="0.2">
      <c r="A214" s="6"/>
      <c r="B214" s="5"/>
      <c r="C214" s="31" t="s">
        <v>11</v>
      </c>
      <c r="D214" s="21"/>
      <c r="E214" s="27"/>
      <c r="F214" s="30" t="s">
        <v>10</v>
      </c>
      <c r="G214" s="27"/>
      <c r="H214" s="2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</row>
    <row r="215" spans="1:54" ht="18" customHeight="1" x14ac:dyDescent="0.2">
      <c r="A215" s="6"/>
      <c r="B215" s="5"/>
      <c r="C215" s="73" t="s">
        <v>33</v>
      </c>
      <c r="D215" s="21"/>
      <c r="E215" s="27"/>
      <c r="F215" s="56">
        <v>882184.28</v>
      </c>
      <c r="G215" s="19"/>
      <c r="H215" s="40" t="s">
        <v>25</v>
      </c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</row>
    <row r="216" spans="1:54" ht="18" customHeight="1" x14ac:dyDescent="0.2">
      <c r="A216" s="6"/>
      <c r="B216" s="5"/>
      <c r="C216" s="73" t="s">
        <v>70</v>
      </c>
      <c r="D216" s="21"/>
      <c r="E216" s="27"/>
      <c r="F216" s="56">
        <v>8409.0400000000009</v>
      </c>
      <c r="G216" s="19"/>
      <c r="H216" s="61" t="s">
        <v>37</v>
      </c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</row>
    <row r="217" spans="1:54" ht="12.75" customHeight="1" x14ac:dyDescent="0.2">
      <c r="A217" s="6"/>
      <c r="B217" s="5"/>
      <c r="C217" s="73" t="s">
        <v>69</v>
      </c>
      <c r="D217" s="21"/>
      <c r="E217" s="27"/>
      <c r="F217" s="28">
        <f>'[1]RELAÇÃO DESPESA PAGA'!$S$22+'[1]RELAÇÃO DESPESA PAGA'!S31</f>
        <v>0</v>
      </c>
      <c r="G217" s="27"/>
      <c r="H217" s="40" t="s">
        <v>68</v>
      </c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</row>
    <row r="218" spans="1:54" ht="12.75" customHeight="1" x14ac:dyDescent="0.2">
      <c r="A218" s="6"/>
      <c r="B218" s="5"/>
      <c r="C218" s="73" t="s">
        <v>67</v>
      </c>
      <c r="D218" s="21"/>
      <c r="E218" s="27"/>
      <c r="F218" s="28">
        <f>F18+F19</f>
        <v>2060.42</v>
      </c>
      <c r="G218" s="27"/>
      <c r="H218" s="40" t="s">
        <v>66</v>
      </c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</row>
    <row r="219" spans="1:54" ht="12.75" customHeight="1" x14ac:dyDescent="0.2">
      <c r="A219" s="6"/>
      <c r="B219" s="5"/>
      <c r="C219" s="73" t="s">
        <v>65</v>
      </c>
      <c r="D219" s="21"/>
      <c r="E219" s="27"/>
      <c r="F219" s="56">
        <v>5.55</v>
      </c>
      <c r="G219" s="19"/>
      <c r="H219" s="61" t="s">
        <v>37</v>
      </c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</row>
    <row r="220" spans="1:54" ht="18" customHeight="1" x14ac:dyDescent="0.2">
      <c r="A220" s="6"/>
      <c r="B220" s="5"/>
      <c r="C220" s="39" t="s">
        <v>64</v>
      </c>
      <c r="D220" s="21"/>
      <c r="E220" s="27"/>
      <c r="F220" s="38">
        <f>F215-F216+F217+F218-F219</f>
        <v>875830.11</v>
      </c>
      <c r="G220" s="27"/>
      <c r="H220" s="2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</row>
    <row r="221" spans="1:54" ht="18" customHeight="1" x14ac:dyDescent="0.2">
      <c r="A221" s="6"/>
      <c r="B221" s="5"/>
      <c r="C221" s="93"/>
      <c r="D221" s="53"/>
      <c r="E221" s="53"/>
      <c r="F221" s="52"/>
      <c r="G221" s="74"/>
      <c r="H221" s="2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</row>
    <row r="222" spans="1:54" ht="18" customHeight="1" x14ac:dyDescent="0.2">
      <c r="A222" s="6"/>
      <c r="B222" s="5"/>
      <c r="C222" s="31" t="s">
        <v>63</v>
      </c>
      <c r="D222" s="21"/>
      <c r="E222" s="27"/>
      <c r="F222" s="38">
        <f>F220+F210+F203</f>
        <v>875850.11</v>
      </c>
      <c r="G222" s="27"/>
      <c r="H222" s="2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</row>
    <row r="223" spans="1:54" ht="18" customHeight="1" x14ac:dyDescent="0.2">
      <c r="A223" s="6"/>
      <c r="B223" s="5"/>
      <c r="C223" s="92"/>
      <c r="D223" s="91"/>
      <c r="E223" s="91"/>
      <c r="F223" s="90"/>
      <c r="G223" s="89"/>
      <c r="H223" s="2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</row>
    <row r="224" spans="1:54" ht="18" customHeight="1" x14ac:dyDescent="0.2">
      <c r="A224" s="6"/>
      <c r="B224" s="5"/>
      <c r="C224" s="92"/>
      <c r="D224" s="91"/>
      <c r="E224" s="91"/>
      <c r="F224" s="90"/>
      <c r="G224" s="89"/>
      <c r="H224" s="2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</row>
    <row r="225" spans="1:54" ht="12.75" customHeight="1" x14ac:dyDescent="0.2">
      <c r="A225" s="71"/>
      <c r="B225" s="5"/>
      <c r="C225" s="34" t="s">
        <v>62</v>
      </c>
      <c r="D225" s="53"/>
      <c r="E225" s="53"/>
      <c r="F225" s="52"/>
      <c r="G225" s="74"/>
      <c r="H225" s="2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</row>
    <row r="226" spans="1:54" ht="12.75" customHeight="1" x14ac:dyDescent="0.2">
      <c r="A226" s="6"/>
      <c r="B226" s="5"/>
      <c r="C226" s="39" t="s">
        <v>11</v>
      </c>
      <c r="D226" s="21"/>
      <c r="E226" s="88" t="s">
        <v>61</v>
      </c>
      <c r="F226" s="87" t="s">
        <v>10</v>
      </c>
      <c r="G226" s="27"/>
      <c r="H226" s="2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</row>
    <row r="227" spans="1:54" ht="18" customHeight="1" x14ac:dyDescent="0.2">
      <c r="A227" s="6"/>
      <c r="B227" s="5"/>
      <c r="C227" s="73" t="s">
        <v>60</v>
      </c>
      <c r="D227" s="21"/>
      <c r="E227" s="83"/>
      <c r="F227" s="86">
        <f>'[1]RELAÇÃO DESPESA PAGA'!$S$6</f>
        <v>0</v>
      </c>
      <c r="G227" s="27"/>
      <c r="H227" s="40" t="s">
        <v>56</v>
      </c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</row>
    <row r="228" spans="1:54" ht="18" customHeight="1" x14ac:dyDescent="0.2">
      <c r="A228" s="6"/>
      <c r="B228" s="5"/>
      <c r="C228" s="73" t="s">
        <v>59</v>
      </c>
      <c r="D228" s="21"/>
      <c r="E228" s="83"/>
      <c r="F228" s="85"/>
      <c r="G228" s="64"/>
      <c r="H228" s="61" t="s">
        <v>37</v>
      </c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</row>
    <row r="229" spans="1:54" ht="18" customHeight="1" x14ac:dyDescent="0.2">
      <c r="A229" s="6"/>
      <c r="B229" s="5"/>
      <c r="C229" s="84" t="s">
        <v>58</v>
      </c>
      <c r="D229" s="23"/>
      <c r="E229" s="83"/>
      <c r="F229" s="85"/>
      <c r="G229" s="64"/>
      <c r="H229" s="61" t="s">
        <v>37</v>
      </c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</row>
    <row r="230" spans="1:54" ht="18" customHeight="1" x14ac:dyDescent="0.2">
      <c r="A230" s="6"/>
      <c r="B230" s="5"/>
      <c r="C230" s="84" t="s">
        <v>57</v>
      </c>
      <c r="D230" s="23"/>
      <c r="E230" s="83"/>
      <c r="F230" s="82">
        <f>'[1]RELAÇÃO DESPESA PAGA'!$S$7</f>
        <v>0</v>
      </c>
      <c r="G230" s="23"/>
      <c r="H230" s="40" t="s">
        <v>56</v>
      </c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</row>
    <row r="231" spans="1:54" ht="18" customHeight="1" x14ac:dyDescent="0.2">
      <c r="A231" s="6"/>
      <c r="B231" s="5"/>
      <c r="C231" s="81" t="s">
        <v>55</v>
      </c>
      <c r="D231" s="25"/>
      <c r="E231" s="25"/>
      <c r="F231" s="25"/>
      <c r="G231" s="23"/>
      <c r="H231" s="2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</row>
    <row r="232" spans="1:54" ht="18" customHeight="1" x14ac:dyDescent="0.2">
      <c r="A232" s="6"/>
      <c r="B232" s="5"/>
      <c r="C232" s="80"/>
      <c r="D232" s="49"/>
      <c r="E232" s="49"/>
      <c r="F232" s="49"/>
      <c r="G232" s="48"/>
      <c r="H232" s="76"/>
      <c r="I232" s="75"/>
      <c r="J232" s="75"/>
      <c r="K232" s="75"/>
      <c r="L232" s="75"/>
      <c r="M232" s="75"/>
      <c r="N232" s="75"/>
      <c r="O232" s="75"/>
      <c r="P232" s="75"/>
      <c r="Q232" s="75"/>
      <c r="R232" s="75"/>
      <c r="S232" s="75"/>
      <c r="T232" s="75"/>
      <c r="U232" s="75"/>
      <c r="V232" s="75"/>
      <c r="W232" s="75"/>
      <c r="X232" s="75"/>
      <c r="Y232" s="75"/>
      <c r="Z232" s="75"/>
      <c r="AA232" s="75"/>
      <c r="AB232" s="75"/>
      <c r="AC232" s="75"/>
      <c r="AD232" s="75"/>
      <c r="AE232" s="75"/>
      <c r="AF232" s="75"/>
      <c r="AG232" s="75"/>
      <c r="AH232" s="75"/>
      <c r="AI232" s="75"/>
      <c r="AJ232" s="75"/>
      <c r="AK232" s="75"/>
      <c r="AL232" s="75"/>
      <c r="AM232" s="75"/>
      <c r="AN232" s="75"/>
      <c r="AO232" s="75"/>
      <c r="AP232" s="75"/>
      <c r="AQ232" s="75"/>
      <c r="AR232" s="75"/>
      <c r="AS232" s="75"/>
      <c r="AT232" s="75"/>
      <c r="AU232" s="75"/>
      <c r="AV232" s="75"/>
      <c r="AW232" s="75"/>
      <c r="AX232" s="75"/>
      <c r="AY232" s="75"/>
      <c r="AZ232" s="75"/>
      <c r="BA232" s="75"/>
      <c r="BB232" s="75"/>
    </row>
    <row r="233" spans="1:54" ht="18" customHeight="1" x14ac:dyDescent="0.2">
      <c r="A233" s="6"/>
      <c r="B233" s="5"/>
      <c r="C233" s="79"/>
      <c r="D233" s="78"/>
      <c r="E233" s="78"/>
      <c r="F233" s="78"/>
      <c r="G233" s="77"/>
      <c r="H233" s="76"/>
      <c r="I233" s="75"/>
      <c r="J233" s="75"/>
      <c r="K233" s="75"/>
      <c r="L233" s="75"/>
      <c r="M233" s="75"/>
      <c r="N233" s="75"/>
      <c r="O233" s="75"/>
      <c r="P233" s="75"/>
      <c r="Q233" s="75"/>
      <c r="R233" s="75"/>
      <c r="S233" s="75"/>
      <c r="T233" s="75"/>
      <c r="U233" s="75"/>
      <c r="V233" s="75"/>
      <c r="W233" s="75"/>
      <c r="X233" s="75"/>
      <c r="Y233" s="75"/>
      <c r="Z233" s="75"/>
      <c r="AA233" s="75"/>
      <c r="AB233" s="75"/>
      <c r="AC233" s="75"/>
      <c r="AD233" s="75"/>
      <c r="AE233" s="75"/>
      <c r="AF233" s="75"/>
      <c r="AG233" s="75"/>
      <c r="AH233" s="75"/>
      <c r="AI233" s="75"/>
      <c r="AJ233" s="75"/>
      <c r="AK233" s="75"/>
      <c r="AL233" s="75"/>
      <c r="AM233" s="75"/>
      <c r="AN233" s="75"/>
      <c r="AO233" s="75"/>
      <c r="AP233" s="75"/>
      <c r="AQ233" s="75"/>
      <c r="AR233" s="75"/>
      <c r="AS233" s="75"/>
      <c r="AT233" s="75"/>
      <c r="AU233" s="75"/>
      <c r="AV233" s="75"/>
      <c r="AW233" s="75"/>
      <c r="AX233" s="75"/>
      <c r="AY233" s="75"/>
      <c r="AZ233" s="75"/>
      <c r="BA233" s="75"/>
      <c r="BB233" s="75"/>
    </row>
    <row r="234" spans="1:54" ht="18" customHeight="1" x14ac:dyDescent="0.2">
      <c r="A234" s="6"/>
      <c r="B234" s="5"/>
      <c r="C234" s="34" t="s">
        <v>54</v>
      </c>
      <c r="D234" s="53"/>
      <c r="E234" s="53"/>
      <c r="F234" s="52"/>
      <c r="G234" s="74"/>
      <c r="H234" s="2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</row>
    <row r="235" spans="1:54" ht="18" customHeight="1" x14ac:dyDescent="0.2">
      <c r="A235" s="6"/>
      <c r="B235" s="5"/>
      <c r="C235" s="31" t="s">
        <v>11</v>
      </c>
      <c r="D235" s="21"/>
      <c r="E235" s="27"/>
      <c r="F235" s="30" t="s">
        <v>10</v>
      </c>
      <c r="G235" s="27"/>
      <c r="H235" s="2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</row>
    <row r="236" spans="1:54" ht="18" customHeight="1" x14ac:dyDescent="0.2">
      <c r="A236" s="6"/>
      <c r="B236" s="5"/>
      <c r="C236" s="73" t="s">
        <v>53</v>
      </c>
      <c r="D236" s="21"/>
      <c r="E236" s="27"/>
      <c r="F236" s="28">
        <f>'[1]SALDO DE ESTOQUE'!C30</f>
        <v>0</v>
      </c>
      <c r="G236" s="27"/>
      <c r="H236" s="40" t="s">
        <v>50</v>
      </c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</row>
    <row r="237" spans="1:54" ht="18" customHeight="1" x14ac:dyDescent="0.2">
      <c r="A237" s="6"/>
      <c r="B237" s="5"/>
      <c r="C237" s="73" t="s">
        <v>52</v>
      </c>
      <c r="D237" s="21"/>
      <c r="E237" s="27"/>
      <c r="F237" s="28">
        <f>'[1]SALDO DE ESTOQUE'!C65</f>
        <v>0</v>
      </c>
      <c r="G237" s="27"/>
      <c r="H237" s="40" t="s">
        <v>50</v>
      </c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</row>
    <row r="238" spans="1:54" ht="18" customHeight="1" x14ac:dyDescent="0.2">
      <c r="A238" s="6"/>
      <c r="B238" s="5"/>
      <c r="C238" s="73" t="s">
        <v>51</v>
      </c>
      <c r="D238" s="21"/>
      <c r="E238" s="27"/>
      <c r="F238" s="72">
        <f>'[1]SALDO DE ESTOQUE'!C76</f>
        <v>0</v>
      </c>
      <c r="G238" s="23"/>
      <c r="H238" s="40" t="s">
        <v>50</v>
      </c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</row>
    <row r="239" spans="1:54" ht="18" customHeight="1" x14ac:dyDescent="0.2">
      <c r="A239" s="6"/>
      <c r="B239" s="5"/>
      <c r="C239" s="39" t="s">
        <v>49</v>
      </c>
      <c r="D239" s="21"/>
      <c r="E239" s="21"/>
      <c r="F239" s="38">
        <f>F236+F237+F238</f>
        <v>0</v>
      </c>
      <c r="G239" s="27"/>
      <c r="H239" s="40" t="s">
        <v>48</v>
      </c>
      <c r="I239" s="1"/>
      <c r="J239" s="1"/>
      <c r="K239" s="1"/>
      <c r="L239" s="71"/>
      <c r="M239" s="71"/>
      <c r="N239" s="71"/>
      <c r="O239" s="71"/>
      <c r="P239" s="71"/>
      <c r="Q239" s="71"/>
      <c r="R239" s="71"/>
      <c r="S239" s="71"/>
      <c r="T239" s="71"/>
      <c r="U239" s="71"/>
      <c r="V239" s="71"/>
      <c r="W239" s="71"/>
      <c r="X239" s="71"/>
      <c r="Y239" s="71"/>
      <c r="Z239" s="71"/>
      <c r="AA239" s="71"/>
      <c r="AB239" s="71"/>
      <c r="AC239" s="71"/>
      <c r="AD239" s="71"/>
      <c r="AE239" s="71"/>
      <c r="AF239" s="71"/>
      <c r="AG239" s="71"/>
      <c r="AH239" s="71"/>
      <c r="AI239" s="71"/>
      <c r="AJ239" s="71"/>
      <c r="AK239" s="71"/>
      <c r="AL239" s="71"/>
      <c r="AM239" s="71"/>
      <c r="AN239" s="71"/>
      <c r="AO239" s="71"/>
      <c r="AP239" s="71"/>
      <c r="AQ239" s="71"/>
      <c r="AR239" s="71"/>
      <c r="AS239" s="71"/>
      <c r="AT239" s="71"/>
      <c r="AU239" s="71"/>
      <c r="AV239" s="71"/>
      <c r="AW239" s="71"/>
      <c r="AX239" s="71"/>
      <c r="AY239" s="71"/>
      <c r="AZ239" s="71"/>
      <c r="BA239" s="71"/>
      <c r="BB239" s="71"/>
    </row>
    <row r="240" spans="1:54" ht="18" customHeight="1" x14ac:dyDescent="0.2">
      <c r="A240" s="6"/>
      <c r="B240" s="5"/>
      <c r="C240" s="70"/>
      <c r="D240" s="25"/>
      <c r="E240" s="25"/>
      <c r="F240" s="52"/>
      <c r="G240" s="51"/>
      <c r="H240" s="2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</row>
    <row r="241" spans="1:54" ht="18" customHeight="1" x14ac:dyDescent="0.2">
      <c r="A241" s="6"/>
      <c r="B241" s="5"/>
      <c r="C241" s="69" t="s">
        <v>47</v>
      </c>
      <c r="D241" s="67"/>
      <c r="E241" s="67"/>
      <c r="F241" s="52"/>
      <c r="G241" s="51"/>
      <c r="H241" s="2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</row>
    <row r="242" spans="1:54" ht="18" customHeight="1" x14ac:dyDescent="0.2">
      <c r="A242" s="6"/>
      <c r="B242" s="5"/>
      <c r="C242" s="68" t="s">
        <v>46</v>
      </c>
      <c r="D242" s="67"/>
      <c r="E242" s="53"/>
      <c r="F242" s="52"/>
      <c r="G242" s="51"/>
      <c r="H242" s="2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</row>
    <row r="243" spans="1:54" ht="18" customHeight="1" x14ac:dyDescent="0.2">
      <c r="A243" s="6"/>
      <c r="B243" s="5"/>
      <c r="C243" s="31" t="s">
        <v>11</v>
      </c>
      <c r="D243" s="21"/>
      <c r="E243" s="27"/>
      <c r="F243" s="30" t="s">
        <v>10</v>
      </c>
      <c r="G243" s="27"/>
      <c r="H243" s="2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</row>
    <row r="244" spans="1:54" ht="18" customHeight="1" x14ac:dyDescent="0.2">
      <c r="A244" s="6"/>
      <c r="B244" s="5"/>
      <c r="C244" s="63" t="s">
        <v>45</v>
      </c>
      <c r="D244" s="21"/>
      <c r="E244" s="27"/>
      <c r="F244" s="62"/>
      <c r="G244" s="19"/>
      <c r="H244" s="61" t="s">
        <v>37</v>
      </c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</row>
    <row r="245" spans="1:54" ht="18" customHeight="1" x14ac:dyDescent="0.2">
      <c r="A245" s="6"/>
      <c r="B245" s="5"/>
      <c r="C245" s="66" t="s">
        <v>44</v>
      </c>
      <c r="D245" s="25"/>
      <c r="E245" s="23"/>
      <c r="F245" s="65"/>
      <c r="G245" s="64"/>
      <c r="H245" s="61" t="s">
        <v>37</v>
      </c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</row>
    <row r="246" spans="1:54" ht="12.75" customHeight="1" x14ac:dyDescent="0.2">
      <c r="A246" s="6"/>
      <c r="B246" s="5"/>
      <c r="C246" s="63" t="s">
        <v>43</v>
      </c>
      <c r="D246" s="21"/>
      <c r="E246" s="27"/>
      <c r="F246" s="62"/>
      <c r="G246" s="19"/>
      <c r="H246" s="61" t="s">
        <v>37</v>
      </c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</row>
    <row r="247" spans="1:54" ht="12.75" customHeight="1" x14ac:dyDescent="0.2">
      <c r="A247" s="6"/>
      <c r="B247" s="5"/>
      <c r="C247" s="31" t="s">
        <v>36</v>
      </c>
      <c r="D247" s="21"/>
      <c r="E247" s="21"/>
      <c r="F247" s="38">
        <f>SUM(F244:G246)</f>
        <v>0</v>
      </c>
      <c r="G247" s="27"/>
      <c r="H247" s="2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</row>
    <row r="248" spans="1:54" ht="15" customHeight="1" x14ac:dyDescent="0.2">
      <c r="A248" s="6"/>
      <c r="B248" s="5"/>
      <c r="C248" s="60"/>
      <c r="D248" s="60"/>
      <c r="E248" s="60"/>
      <c r="F248" s="59"/>
      <c r="G248" s="59"/>
      <c r="H248" s="2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</row>
    <row r="249" spans="1:54" ht="18" customHeight="1" x14ac:dyDescent="0.2">
      <c r="A249" s="6"/>
      <c r="B249" s="5"/>
      <c r="C249" s="68" t="s">
        <v>42</v>
      </c>
      <c r="D249" s="67"/>
      <c r="E249" s="53"/>
      <c r="F249" s="52"/>
      <c r="G249" s="51"/>
      <c r="H249" s="2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</row>
    <row r="250" spans="1:54" ht="18" customHeight="1" x14ac:dyDescent="0.2">
      <c r="A250" s="6"/>
      <c r="B250" s="5"/>
      <c r="C250" s="31" t="s">
        <v>11</v>
      </c>
      <c r="D250" s="21"/>
      <c r="E250" s="27"/>
      <c r="F250" s="30" t="s">
        <v>10</v>
      </c>
      <c r="G250" s="27"/>
      <c r="H250" s="2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</row>
    <row r="251" spans="1:54" ht="18" customHeight="1" x14ac:dyDescent="0.2">
      <c r="A251" s="6"/>
      <c r="B251" s="5"/>
      <c r="C251" s="63" t="s">
        <v>41</v>
      </c>
      <c r="D251" s="21"/>
      <c r="E251" s="27"/>
      <c r="F251" s="62"/>
      <c r="G251" s="19"/>
      <c r="H251" s="61" t="s">
        <v>37</v>
      </c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</row>
    <row r="252" spans="1:54" ht="18" customHeight="1" x14ac:dyDescent="0.2">
      <c r="A252" s="6"/>
      <c r="B252" s="5"/>
      <c r="C252" s="63" t="s">
        <v>40</v>
      </c>
      <c r="D252" s="21"/>
      <c r="E252" s="27"/>
      <c r="F252" s="62"/>
      <c r="G252" s="19"/>
      <c r="H252" s="61" t="s">
        <v>37</v>
      </c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</row>
    <row r="253" spans="1:54" ht="18" customHeight="1" x14ac:dyDescent="0.2">
      <c r="A253" s="6"/>
      <c r="B253" s="5"/>
      <c r="C253" s="66" t="s">
        <v>39</v>
      </c>
      <c r="D253" s="25"/>
      <c r="E253" s="23"/>
      <c r="F253" s="65"/>
      <c r="G253" s="64"/>
      <c r="H253" s="61" t="s">
        <v>37</v>
      </c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</row>
    <row r="254" spans="1:54" ht="18" customHeight="1" x14ac:dyDescent="0.2">
      <c r="A254" s="6"/>
      <c r="B254" s="5"/>
      <c r="C254" s="63" t="s">
        <v>38</v>
      </c>
      <c r="D254" s="21"/>
      <c r="E254" s="27"/>
      <c r="F254" s="62"/>
      <c r="G254" s="19"/>
      <c r="H254" s="61" t="s">
        <v>37</v>
      </c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</row>
    <row r="255" spans="1:54" ht="12.75" customHeight="1" x14ac:dyDescent="0.2">
      <c r="A255" s="6"/>
      <c r="B255" s="5"/>
      <c r="C255" s="31" t="s">
        <v>36</v>
      </c>
      <c r="D255" s="21"/>
      <c r="E255" s="21"/>
      <c r="F255" s="38">
        <f>SUM(F251:G254)</f>
        <v>0</v>
      </c>
      <c r="G255" s="27"/>
      <c r="H255" s="2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</row>
    <row r="256" spans="1:54" ht="12.75" customHeight="1" x14ac:dyDescent="0.2">
      <c r="A256" s="6"/>
      <c r="B256" s="5"/>
      <c r="C256" s="60"/>
      <c r="D256" s="60"/>
      <c r="E256" s="60"/>
      <c r="F256" s="59"/>
      <c r="G256" s="59"/>
      <c r="H256" s="2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</row>
    <row r="257" spans="1:54" ht="18" customHeight="1" x14ac:dyDescent="0.2">
      <c r="A257" s="6"/>
      <c r="B257" s="5"/>
      <c r="C257" s="31" t="s">
        <v>35</v>
      </c>
      <c r="D257" s="21"/>
      <c r="E257" s="27"/>
      <c r="F257" s="38">
        <f>F247+F255</f>
        <v>0</v>
      </c>
      <c r="G257" s="27"/>
      <c r="H257" s="2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</row>
    <row r="258" spans="1:54" ht="18" customHeight="1" x14ac:dyDescent="0.2">
      <c r="A258" s="6"/>
      <c r="B258" s="5"/>
      <c r="C258" s="54"/>
      <c r="D258" s="53"/>
      <c r="E258" s="53"/>
      <c r="F258" s="52"/>
      <c r="G258" s="52"/>
      <c r="H258" s="2"/>
      <c r="I258" s="1"/>
      <c r="J258" s="55"/>
      <c r="K258" s="1"/>
      <c r="L258" s="1"/>
      <c r="M258" s="55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</row>
    <row r="259" spans="1:54" ht="18" customHeight="1" x14ac:dyDescent="0.2">
      <c r="A259" s="6"/>
      <c r="B259" s="5"/>
      <c r="C259" s="34" t="s">
        <v>34</v>
      </c>
      <c r="D259" s="53"/>
      <c r="E259" s="53"/>
      <c r="F259" s="52"/>
      <c r="G259" s="51"/>
      <c r="H259" s="2"/>
      <c r="I259" s="1"/>
      <c r="J259" s="1"/>
      <c r="K259" s="55"/>
      <c r="L259" s="1"/>
      <c r="M259" s="55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</row>
    <row r="260" spans="1:54" ht="18" customHeight="1" x14ac:dyDescent="0.2">
      <c r="A260" s="6"/>
      <c r="B260" s="5"/>
      <c r="C260" s="31" t="s">
        <v>11</v>
      </c>
      <c r="D260" s="21"/>
      <c r="E260" s="27"/>
      <c r="F260" s="30" t="s">
        <v>10</v>
      </c>
      <c r="G260" s="27"/>
      <c r="H260" s="2"/>
      <c r="I260" s="1"/>
      <c r="J260" s="1"/>
      <c r="K260" s="55"/>
      <c r="L260" s="1"/>
      <c r="M260" s="55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</row>
    <row r="261" spans="1:54" ht="18" customHeight="1" x14ac:dyDescent="0.2">
      <c r="A261" s="6"/>
      <c r="B261" s="5"/>
      <c r="C261" s="58" t="s">
        <v>33</v>
      </c>
      <c r="D261" s="49"/>
      <c r="E261" s="48"/>
      <c r="F261" s="57">
        <v>357965.07</v>
      </c>
      <c r="G261" s="46"/>
      <c r="H261" s="40" t="s">
        <v>25</v>
      </c>
      <c r="I261" s="1"/>
      <c r="J261" s="1"/>
      <c r="K261" s="55"/>
      <c r="L261" s="1"/>
      <c r="M261" s="55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</row>
    <row r="262" spans="1:54" ht="18" customHeight="1" x14ac:dyDescent="0.2">
      <c r="A262" s="6"/>
      <c r="B262" s="5"/>
      <c r="C262" s="43" t="s">
        <v>32</v>
      </c>
      <c r="D262" s="21"/>
      <c r="E262" s="27"/>
      <c r="F262" s="56">
        <v>1329.88</v>
      </c>
      <c r="G262" s="19"/>
      <c r="H262" s="2"/>
      <c r="I262" s="1"/>
      <c r="J262" s="1"/>
      <c r="K262" s="55"/>
      <c r="L262" s="1"/>
      <c r="M262" s="55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</row>
    <row r="263" spans="1:54" ht="18" customHeight="1" x14ac:dyDescent="0.2">
      <c r="A263" s="6"/>
      <c r="B263" s="5"/>
      <c r="C263" s="43" t="s">
        <v>31</v>
      </c>
      <c r="D263" s="21"/>
      <c r="E263" s="27"/>
      <c r="F263" s="28">
        <f>F39</f>
        <v>0</v>
      </c>
      <c r="G263" s="27"/>
      <c r="H263" s="40"/>
      <c r="I263" s="1"/>
      <c r="J263" s="1"/>
      <c r="K263" s="55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</row>
    <row r="264" spans="1:54" ht="18" customHeight="1" x14ac:dyDescent="0.2">
      <c r="A264" s="6"/>
      <c r="B264" s="5"/>
      <c r="C264" s="43" t="s">
        <v>30</v>
      </c>
      <c r="D264" s="21"/>
      <c r="E264" s="27"/>
      <c r="F264" s="28">
        <f>F43</f>
        <v>2322.2112000000002</v>
      </c>
      <c r="G264" s="27"/>
      <c r="H264" s="2"/>
      <c r="I264" s="1"/>
      <c r="J264" s="1"/>
      <c r="K264" s="55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</row>
    <row r="265" spans="1:54" ht="18" customHeight="1" x14ac:dyDescent="0.2">
      <c r="A265" s="6"/>
      <c r="B265" s="5"/>
      <c r="C265" s="43" t="s">
        <v>29</v>
      </c>
      <c r="D265" s="21"/>
      <c r="E265" s="27"/>
      <c r="F265" s="28">
        <f>F47</f>
        <v>3255.7200000000003</v>
      </c>
      <c r="G265" s="27"/>
      <c r="H265" s="2"/>
      <c r="I265" s="1"/>
      <c r="J265" s="1"/>
      <c r="K265" s="55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</row>
    <row r="266" spans="1:54" ht="18" customHeight="1" x14ac:dyDescent="0.2">
      <c r="A266" s="6"/>
      <c r="B266" s="5"/>
      <c r="C266" s="39" t="s">
        <v>28</v>
      </c>
      <c r="D266" s="21"/>
      <c r="E266" s="27"/>
      <c r="F266" s="38">
        <f>F261+F262-F263-F264-F265</f>
        <v>353717.01880000002</v>
      </c>
      <c r="G266" s="27"/>
      <c r="H266" s="2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</row>
    <row r="267" spans="1:54" ht="12.75" customHeight="1" x14ac:dyDescent="0.2">
      <c r="A267" s="6"/>
      <c r="B267" s="5"/>
      <c r="C267" s="54"/>
      <c r="D267" s="53"/>
      <c r="E267" s="53"/>
      <c r="F267" s="52"/>
      <c r="G267" s="52"/>
      <c r="H267" s="2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</row>
    <row r="268" spans="1:54" ht="12.75" customHeight="1" x14ac:dyDescent="0.2">
      <c r="A268" s="6"/>
      <c r="B268" s="5"/>
      <c r="C268" s="34" t="s">
        <v>27</v>
      </c>
      <c r="D268" s="53"/>
      <c r="E268" s="53"/>
      <c r="F268" s="52"/>
      <c r="G268" s="51"/>
      <c r="H268" s="2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</row>
    <row r="269" spans="1:54" ht="12.75" customHeight="1" x14ac:dyDescent="0.2">
      <c r="A269" s="6"/>
      <c r="B269" s="5"/>
      <c r="C269" s="31" t="s">
        <v>11</v>
      </c>
      <c r="D269" s="21"/>
      <c r="E269" s="27"/>
      <c r="F269" s="30" t="s">
        <v>10</v>
      </c>
      <c r="G269" s="27"/>
      <c r="H269" s="2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</row>
    <row r="270" spans="1:54" ht="12.75" customHeight="1" x14ac:dyDescent="0.2">
      <c r="A270" s="6"/>
      <c r="B270" s="5"/>
      <c r="C270" s="50" t="s">
        <v>26</v>
      </c>
      <c r="D270" s="49"/>
      <c r="E270" s="48"/>
      <c r="F270" s="47"/>
      <c r="G270" s="46"/>
      <c r="H270" s="40" t="s">
        <v>25</v>
      </c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</row>
    <row r="271" spans="1:54" ht="12.75" customHeight="1" x14ac:dyDescent="0.2">
      <c r="A271" s="6"/>
      <c r="B271" s="5"/>
      <c r="C271" s="45" t="s">
        <v>24</v>
      </c>
      <c r="D271" s="21"/>
      <c r="E271" s="27"/>
      <c r="F271" s="44">
        <f>F14+F19</f>
        <v>0</v>
      </c>
      <c r="G271" s="27"/>
      <c r="H271" s="2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</row>
    <row r="272" spans="1:54" ht="12.75" customHeight="1" x14ac:dyDescent="0.2">
      <c r="A272" s="6"/>
      <c r="B272" s="5"/>
      <c r="C272" s="45" t="s">
        <v>23</v>
      </c>
      <c r="D272" s="21"/>
      <c r="E272" s="27"/>
      <c r="F272" s="44">
        <f>SUM(F273:G277)</f>
        <v>0</v>
      </c>
      <c r="G272" s="27"/>
      <c r="H272" s="2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</row>
    <row r="273" spans="1:54" ht="12.75" customHeight="1" x14ac:dyDescent="0.2">
      <c r="A273" s="6" t="s">
        <v>22</v>
      </c>
      <c r="B273" s="5">
        <v>6</v>
      </c>
      <c r="C273" s="43" t="s">
        <v>22</v>
      </c>
      <c r="D273" s="21"/>
      <c r="E273" s="27"/>
      <c r="F273" s="41">
        <f>SUMIF('[1]TCE - ANEXO IV - Preencher'!$D:$D,'CONTÁBIL- FINANCEIRA '!A273,'[1]TCE - ANEXO IV - Preencher'!$N:$N)</f>
        <v>0</v>
      </c>
      <c r="G273" s="27"/>
      <c r="H273" s="40" t="s">
        <v>17</v>
      </c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</row>
    <row r="274" spans="1:54" ht="12.75" customHeight="1" x14ac:dyDescent="0.2">
      <c r="A274" s="6" t="s">
        <v>21</v>
      </c>
      <c r="B274" s="5">
        <v>6</v>
      </c>
      <c r="C274" s="43" t="s">
        <v>21</v>
      </c>
      <c r="D274" s="21"/>
      <c r="E274" s="27"/>
      <c r="F274" s="41">
        <f>SUMIF('[1]TCE - ANEXO IV - Preencher'!$D:$D,'CONTÁBIL- FINANCEIRA '!A274,'[1]TCE - ANEXO IV - Preencher'!$N:$N)</f>
        <v>0</v>
      </c>
      <c r="G274" s="27"/>
      <c r="H274" s="40" t="s">
        <v>17</v>
      </c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</row>
    <row r="275" spans="1:54" ht="18" customHeight="1" x14ac:dyDescent="0.2">
      <c r="A275" s="6" t="s">
        <v>20</v>
      </c>
      <c r="B275" s="5">
        <v>7</v>
      </c>
      <c r="C275" s="43" t="s">
        <v>20</v>
      </c>
      <c r="D275" s="21"/>
      <c r="E275" s="27"/>
      <c r="F275" s="41">
        <f>SUMIF('[1]TCE - ANEXO IV - Preencher'!$D:$D,'CONTÁBIL- FINANCEIRA '!A275,'[1]TCE - ANEXO IV - Preencher'!$N:$N)</f>
        <v>0</v>
      </c>
      <c r="G275" s="27"/>
      <c r="H275" s="40" t="s">
        <v>17</v>
      </c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</row>
    <row r="276" spans="1:54" ht="12.75" customHeight="1" x14ac:dyDescent="0.2">
      <c r="A276" s="6" t="s">
        <v>19</v>
      </c>
      <c r="B276" s="5">
        <v>6</v>
      </c>
      <c r="C276" s="43" t="s">
        <v>19</v>
      </c>
      <c r="D276" s="21"/>
      <c r="E276" s="27"/>
      <c r="F276" s="41">
        <f>SUMIF('[1]TCE - ANEXO IV - Preencher'!$D:$D,'CONTÁBIL- FINANCEIRA '!A276,'[1]TCE - ANEXO IV - Preencher'!$N:$N)</f>
        <v>0</v>
      </c>
      <c r="G276" s="27"/>
      <c r="H276" s="40" t="s">
        <v>17</v>
      </c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</row>
    <row r="277" spans="1:54" ht="12.75" customHeight="1" x14ac:dyDescent="0.2">
      <c r="A277" s="6" t="s">
        <v>18</v>
      </c>
      <c r="B277" s="5">
        <v>6</v>
      </c>
      <c r="C277" s="43" t="s">
        <v>18</v>
      </c>
      <c r="D277" s="21"/>
      <c r="E277" s="27"/>
      <c r="F277" s="41">
        <f>SUMIF('[1]TCE - ANEXO IV - Preencher'!$D:$D,'CONTÁBIL- FINANCEIRA '!A277,'[1]TCE - ANEXO IV - Preencher'!$N:$N)</f>
        <v>0</v>
      </c>
      <c r="G277" s="27"/>
      <c r="H277" s="40" t="s">
        <v>17</v>
      </c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</row>
    <row r="278" spans="1:54" ht="12.75" customHeight="1" x14ac:dyDescent="0.2">
      <c r="A278" s="6"/>
      <c r="B278" s="5"/>
      <c r="C278" s="42" t="s">
        <v>16</v>
      </c>
      <c r="D278" s="21"/>
      <c r="E278" s="27"/>
      <c r="F278" s="41">
        <f>'[1]RELAÇÃO DESPESA PAGA'!S16</f>
        <v>0</v>
      </c>
      <c r="G278" s="27"/>
      <c r="H278" s="40" t="s">
        <v>15</v>
      </c>
      <c r="I278" s="1"/>
      <c r="J278" s="7"/>
      <c r="K278" s="7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</row>
    <row r="279" spans="1:54" ht="12.75" customHeight="1" x14ac:dyDescent="0.2">
      <c r="A279" s="6"/>
      <c r="B279" s="5"/>
      <c r="C279" s="39" t="s">
        <v>14</v>
      </c>
      <c r="D279" s="21"/>
      <c r="E279" s="27"/>
      <c r="F279" s="38">
        <f>F270+F271-F272-F278</f>
        <v>0</v>
      </c>
      <c r="G279" s="27"/>
      <c r="H279" s="2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</row>
    <row r="280" spans="1:54" ht="12.75" customHeight="1" x14ac:dyDescent="0.2">
      <c r="A280" s="6"/>
      <c r="B280" s="5"/>
      <c r="C280" s="37"/>
      <c r="D280" s="36"/>
      <c r="E280" s="36"/>
      <c r="F280" s="32"/>
      <c r="G280" s="32"/>
      <c r="H280" s="2"/>
      <c r="I280" s="1"/>
      <c r="J280" s="7"/>
      <c r="K280" s="7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</row>
    <row r="281" spans="1:54" ht="12.75" customHeight="1" x14ac:dyDescent="0.2">
      <c r="A281" s="6" t="s">
        <v>13</v>
      </c>
      <c r="B281" s="5"/>
      <c r="C281" s="35"/>
      <c r="D281" s="33"/>
      <c r="E281" s="33"/>
      <c r="F281" s="32"/>
      <c r="G281" s="32"/>
      <c r="H281" s="2"/>
      <c r="I281" s="1"/>
      <c r="J281" s="7"/>
      <c r="K281" s="7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</row>
    <row r="282" spans="1:54" ht="12.75" customHeight="1" x14ac:dyDescent="0.2">
      <c r="A282" s="6"/>
      <c r="B282" s="5"/>
      <c r="C282" s="34" t="s">
        <v>12</v>
      </c>
      <c r="D282" s="33"/>
      <c r="E282" s="33"/>
      <c r="F282" s="32"/>
      <c r="G282" s="32"/>
      <c r="H282" s="2"/>
      <c r="I282" s="1"/>
      <c r="J282" s="7"/>
      <c r="K282" s="7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</row>
    <row r="283" spans="1:54" ht="12.75" customHeight="1" x14ac:dyDescent="0.2">
      <c r="A283" s="6"/>
      <c r="B283" s="5"/>
      <c r="C283" s="31" t="s">
        <v>11</v>
      </c>
      <c r="D283" s="21"/>
      <c r="E283" s="27"/>
      <c r="F283" s="30" t="s">
        <v>10</v>
      </c>
      <c r="G283" s="27"/>
      <c r="H283" s="2"/>
      <c r="I283" s="1"/>
      <c r="J283" s="7"/>
      <c r="K283" s="7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</row>
    <row r="284" spans="1:54" ht="12.75" customHeight="1" x14ac:dyDescent="0.2">
      <c r="A284" s="6"/>
      <c r="B284" s="5"/>
      <c r="C284" s="29" t="s">
        <v>9</v>
      </c>
      <c r="D284" s="21"/>
      <c r="E284" s="27"/>
      <c r="F284" s="28">
        <f>SUMIF('[1]TCE - ANEXO IV - Preencher'!$D:$D,'CONTÁBIL- FINANCEIRA '!A281,'[1]TCE - ANEXO IV - Preencher'!$N:$N)</f>
        <v>0</v>
      </c>
      <c r="G284" s="27"/>
      <c r="H284" s="2"/>
      <c r="I284" s="1"/>
      <c r="J284" s="7"/>
      <c r="K284" s="7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</row>
    <row r="285" spans="1:54" ht="12.75" customHeight="1" x14ac:dyDescent="0.2">
      <c r="A285" s="6"/>
      <c r="B285" s="5"/>
      <c r="C285" s="26" t="s">
        <v>8</v>
      </c>
      <c r="D285" s="25"/>
      <c r="E285" s="23"/>
      <c r="F285" s="24">
        <f>F284</f>
        <v>0</v>
      </c>
      <c r="G285" s="23"/>
      <c r="H285" s="2"/>
      <c r="I285" s="1"/>
      <c r="J285" s="7"/>
      <c r="K285" s="7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</row>
    <row r="286" spans="1:54" ht="12.75" customHeight="1" x14ac:dyDescent="0.2">
      <c r="A286" s="6"/>
      <c r="B286" s="5"/>
      <c r="C286" s="22" t="s">
        <v>7</v>
      </c>
      <c r="D286" s="21"/>
      <c r="E286" s="21"/>
      <c r="F286" s="20"/>
      <c r="G286" s="19"/>
      <c r="H286" s="2"/>
      <c r="I286" s="1"/>
      <c r="J286" s="7"/>
      <c r="K286" s="7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</row>
    <row r="287" spans="1:54" ht="15.75" hidden="1" customHeight="1" x14ac:dyDescent="0.2">
      <c r="A287" s="6"/>
      <c r="B287" s="5"/>
      <c r="C287" s="18"/>
      <c r="D287" s="17"/>
      <c r="E287" s="16"/>
      <c r="F287" s="14"/>
      <c r="G287" s="13"/>
      <c r="H287" s="2"/>
      <c r="I287" s="1"/>
      <c r="J287" s="7"/>
      <c r="K287" s="7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</row>
    <row r="288" spans="1:54" ht="12.75" hidden="1" customHeight="1" x14ac:dyDescent="0.2">
      <c r="A288" s="6"/>
      <c r="B288" s="5"/>
      <c r="C288" s="4"/>
      <c r="D288" s="1" t="s">
        <v>5</v>
      </c>
      <c r="E288" s="15" t="s">
        <v>6</v>
      </c>
      <c r="F288" s="14" t="s">
        <v>5</v>
      </c>
      <c r="G288" s="13"/>
      <c r="H288" s="2"/>
      <c r="I288" s="1"/>
      <c r="J288" s="7"/>
      <c r="K288" s="7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</row>
    <row r="289" spans="1:54" ht="12.75" hidden="1" customHeight="1" x14ac:dyDescent="0.2">
      <c r="A289" s="6"/>
      <c r="B289" s="5"/>
      <c r="C289" s="12"/>
      <c r="D289" s="11" t="s">
        <v>4</v>
      </c>
      <c r="E289" s="10" t="s">
        <v>3</v>
      </c>
      <c r="F289" s="9" t="s">
        <v>2</v>
      </c>
      <c r="G289" s="8"/>
      <c r="H289" s="2"/>
      <c r="I289" s="1"/>
      <c r="J289" s="7"/>
      <c r="K289" s="7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</row>
    <row r="290" spans="1:54" ht="12.75" hidden="1" customHeight="1" x14ac:dyDescent="0.2">
      <c r="A290" s="6"/>
      <c r="B290" s="5"/>
      <c r="C290" s="4"/>
      <c r="D290" s="1"/>
      <c r="E290" s="1"/>
      <c r="F290" s="3"/>
      <c r="G290" s="3"/>
      <c r="H290" s="2"/>
      <c r="I290" s="1"/>
      <c r="J290" s="7"/>
      <c r="K290" s="7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</row>
    <row r="291" spans="1:54" ht="12.75" hidden="1" customHeight="1" x14ac:dyDescent="0.2">
      <c r="A291" s="6"/>
      <c r="B291" s="5"/>
      <c r="C291" s="4"/>
      <c r="D291" s="1"/>
      <c r="E291" s="1"/>
      <c r="F291" s="3"/>
      <c r="G291" s="3"/>
      <c r="H291" s="2"/>
      <c r="I291" s="1"/>
      <c r="J291" s="7"/>
      <c r="K291" s="7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</row>
    <row r="292" spans="1:54" ht="12.75" hidden="1" customHeight="1" x14ac:dyDescent="0.2">
      <c r="A292" s="6"/>
      <c r="B292" s="5"/>
      <c r="C292" s="4"/>
      <c r="D292" s="1" t="s">
        <v>1</v>
      </c>
      <c r="E292" s="1"/>
      <c r="F292" s="3"/>
      <c r="G292" s="3"/>
      <c r="H292" s="2"/>
      <c r="I292" s="1"/>
      <c r="J292" s="7"/>
      <c r="K292" s="7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</row>
    <row r="293" spans="1:54" ht="12.75" hidden="1" customHeight="1" x14ac:dyDescent="0.2">
      <c r="A293" s="6"/>
      <c r="B293" s="5"/>
      <c r="C293" s="4"/>
      <c r="D293" s="1" t="s">
        <v>0</v>
      </c>
      <c r="E293" s="1"/>
      <c r="F293" s="3"/>
      <c r="G293" s="3"/>
      <c r="H293" s="2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</row>
    <row r="294" spans="1:54" ht="12.75" customHeight="1" x14ac:dyDescent="0.2">
      <c r="A294" s="6"/>
      <c r="B294" s="5"/>
      <c r="C294" s="4"/>
      <c r="D294" s="1"/>
      <c r="E294" s="1"/>
      <c r="F294" s="3"/>
      <c r="G294" s="3"/>
      <c r="H294" s="2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</row>
    <row r="295" spans="1:54" ht="12.75" customHeight="1" x14ac:dyDescent="0.2">
      <c r="A295" s="6"/>
      <c r="B295" s="5"/>
      <c r="C295" s="4"/>
      <c r="D295" s="1"/>
      <c r="E295" s="1"/>
      <c r="F295" s="3"/>
      <c r="G295" s="3"/>
      <c r="H295" s="2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</row>
    <row r="296" spans="1:54" ht="12.75" customHeight="1" x14ac:dyDescent="0.2">
      <c r="A296" s="6"/>
      <c r="B296" s="5"/>
      <c r="C296" s="4"/>
      <c r="D296" s="1"/>
      <c r="E296" s="1"/>
      <c r="F296" s="3"/>
      <c r="G296" s="3"/>
      <c r="H296" s="2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</row>
    <row r="297" spans="1:54" ht="12.75" customHeight="1" x14ac:dyDescent="0.2">
      <c r="A297" s="6"/>
      <c r="B297" s="5"/>
      <c r="C297" s="4"/>
      <c r="D297" s="1"/>
      <c r="E297" s="1"/>
      <c r="F297" s="3"/>
      <c r="G297" s="3"/>
      <c r="H297" s="2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</row>
    <row r="298" spans="1:54" ht="12.75" customHeight="1" x14ac:dyDescent="0.2">
      <c r="A298" s="6"/>
      <c r="B298" s="5"/>
      <c r="C298" s="4"/>
      <c r="D298" s="1"/>
      <c r="E298" s="1"/>
      <c r="F298" s="3"/>
      <c r="G298" s="3"/>
      <c r="H298" s="2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</row>
    <row r="299" spans="1:54" ht="12.75" customHeight="1" x14ac:dyDescent="0.2">
      <c r="A299" s="6"/>
      <c r="B299" s="5"/>
      <c r="C299" s="4"/>
      <c r="D299" s="1"/>
      <c r="E299" s="1"/>
      <c r="F299" s="3"/>
      <c r="G299" s="3"/>
      <c r="H299" s="2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</row>
    <row r="300" spans="1:54" ht="12.75" customHeight="1" x14ac:dyDescent="0.2">
      <c r="A300" s="6"/>
      <c r="B300" s="5"/>
      <c r="C300" s="4"/>
      <c r="D300" s="1"/>
      <c r="E300" s="1"/>
      <c r="F300" s="3"/>
      <c r="G300" s="3"/>
      <c r="H300" s="2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</row>
    <row r="301" spans="1:54" ht="12.75" customHeight="1" x14ac:dyDescent="0.2">
      <c r="A301" s="6"/>
      <c r="B301" s="5"/>
      <c r="C301" s="4"/>
      <c r="D301" s="1"/>
      <c r="E301" s="1"/>
      <c r="F301" s="3"/>
      <c r="G301" s="3"/>
      <c r="H301" s="2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</row>
    <row r="302" spans="1:54" ht="12.75" customHeight="1" x14ac:dyDescent="0.2">
      <c r="A302" s="6"/>
      <c r="B302" s="5"/>
      <c r="C302" s="4"/>
      <c r="D302" s="1"/>
      <c r="E302" s="1"/>
      <c r="F302" s="3"/>
      <c r="G302" s="3"/>
      <c r="H302" s="2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</row>
    <row r="303" spans="1:54" ht="12.75" customHeight="1" x14ac:dyDescent="0.2">
      <c r="A303" s="6"/>
      <c r="B303" s="5"/>
      <c r="C303" s="4"/>
      <c r="D303" s="1"/>
      <c r="E303" s="1"/>
      <c r="F303" s="3"/>
      <c r="G303" s="3"/>
      <c r="H303" s="2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</row>
    <row r="304" spans="1:54" ht="12.75" customHeight="1" x14ac:dyDescent="0.2">
      <c r="A304" s="6"/>
      <c r="B304" s="5"/>
      <c r="C304" s="4"/>
      <c r="D304" s="1"/>
      <c r="E304" s="1"/>
      <c r="F304" s="3"/>
      <c r="G304" s="3"/>
      <c r="H304" s="2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</row>
    <row r="305" spans="1:54" ht="12.75" customHeight="1" x14ac:dyDescent="0.2">
      <c r="A305" s="6"/>
      <c r="B305" s="5"/>
      <c r="C305" s="4"/>
      <c r="D305" s="1"/>
      <c r="E305" s="1"/>
      <c r="F305" s="3"/>
      <c r="G305" s="3"/>
      <c r="H305" s="2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</row>
    <row r="306" spans="1:54" ht="12.75" customHeight="1" x14ac:dyDescent="0.2">
      <c r="A306" s="6"/>
      <c r="B306" s="5"/>
      <c r="C306" s="4"/>
      <c r="D306" s="1"/>
      <c r="E306" s="1"/>
      <c r="F306" s="3"/>
      <c r="G306" s="3"/>
      <c r="H306" s="2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</row>
    <row r="307" spans="1:54" ht="12.75" customHeight="1" x14ac:dyDescent="0.2">
      <c r="A307" s="6"/>
      <c r="B307" s="5"/>
      <c r="C307" s="4"/>
      <c r="D307" s="1"/>
      <c r="E307" s="1"/>
      <c r="F307" s="3"/>
      <c r="G307" s="3"/>
      <c r="H307" s="2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</row>
    <row r="308" spans="1:54" ht="12.75" customHeight="1" x14ac:dyDescent="0.2">
      <c r="A308" s="6"/>
      <c r="B308" s="5"/>
      <c r="C308" s="4"/>
      <c r="D308" s="1"/>
      <c r="E308" s="1"/>
      <c r="F308" s="3"/>
      <c r="G308" s="3"/>
      <c r="H308" s="2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</row>
    <row r="309" spans="1:54" ht="12.75" customHeight="1" x14ac:dyDescent="0.2">
      <c r="A309" s="6"/>
      <c r="B309" s="5"/>
      <c r="C309" s="4"/>
      <c r="D309" s="1"/>
      <c r="E309" s="1"/>
      <c r="F309" s="3"/>
      <c r="G309" s="3"/>
      <c r="H309" s="2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</row>
    <row r="310" spans="1:54" ht="12.75" customHeight="1" x14ac:dyDescent="0.2">
      <c r="A310" s="6"/>
      <c r="B310" s="5"/>
      <c r="C310" s="4"/>
      <c r="D310" s="1"/>
      <c r="E310" s="1"/>
      <c r="F310" s="3"/>
      <c r="G310" s="3"/>
      <c r="H310" s="2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</row>
    <row r="311" spans="1:54" ht="12.75" customHeight="1" x14ac:dyDescent="0.2">
      <c r="A311" s="6"/>
      <c r="B311" s="5"/>
      <c r="C311" s="4"/>
      <c r="D311" s="1"/>
      <c r="E311" s="1"/>
      <c r="F311" s="3"/>
      <c r="G311" s="3"/>
      <c r="H311" s="2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</row>
    <row r="312" spans="1:54" ht="12.75" customHeight="1" x14ac:dyDescent="0.2">
      <c r="A312" s="6"/>
      <c r="B312" s="5"/>
      <c r="C312" s="4"/>
      <c r="D312" s="1"/>
      <c r="E312" s="1"/>
      <c r="F312" s="3"/>
      <c r="G312" s="3"/>
      <c r="H312" s="2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</row>
    <row r="313" spans="1:54" ht="12.75" customHeight="1" x14ac:dyDescent="0.2">
      <c r="A313" s="6"/>
      <c r="B313" s="5"/>
      <c r="C313" s="4"/>
      <c r="D313" s="1"/>
      <c r="E313" s="1"/>
      <c r="F313" s="3"/>
      <c r="G313" s="3"/>
      <c r="H313" s="2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</row>
    <row r="314" spans="1:54" ht="12.75" customHeight="1" x14ac:dyDescent="0.2">
      <c r="A314" s="6"/>
      <c r="B314" s="5"/>
      <c r="C314" s="4"/>
      <c r="D314" s="1"/>
      <c r="E314" s="1"/>
      <c r="F314" s="3"/>
      <c r="G314" s="3"/>
      <c r="H314" s="2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</row>
    <row r="315" spans="1:54" ht="12.75" customHeight="1" x14ac:dyDescent="0.2">
      <c r="A315" s="6"/>
      <c r="B315" s="5"/>
      <c r="C315" s="4"/>
      <c r="D315" s="1"/>
      <c r="E315" s="1"/>
      <c r="F315" s="3"/>
      <c r="G315" s="3"/>
      <c r="H315" s="2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</row>
    <row r="316" spans="1:54" ht="12.75" customHeight="1" x14ac:dyDescent="0.2">
      <c r="A316" s="6"/>
      <c r="B316" s="5"/>
      <c r="C316" s="4"/>
      <c r="D316" s="1"/>
      <c r="E316" s="1"/>
      <c r="F316" s="3"/>
      <c r="G316" s="3"/>
      <c r="H316" s="2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</row>
    <row r="317" spans="1:54" ht="12.75" customHeight="1" x14ac:dyDescent="0.2">
      <c r="A317" s="6"/>
      <c r="B317" s="5"/>
      <c r="C317" s="4"/>
      <c r="D317" s="1"/>
      <c r="E317" s="1"/>
      <c r="F317" s="3"/>
      <c r="G317" s="3"/>
      <c r="H317" s="2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</row>
    <row r="318" spans="1:54" ht="12.75" customHeight="1" x14ac:dyDescent="0.2">
      <c r="A318" s="6"/>
      <c r="B318" s="5"/>
      <c r="C318" s="4"/>
      <c r="D318" s="1"/>
      <c r="E318" s="1"/>
      <c r="F318" s="3"/>
      <c r="G318" s="3"/>
      <c r="H318" s="2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</row>
    <row r="319" spans="1:54" ht="12.75" customHeight="1" x14ac:dyDescent="0.2">
      <c r="A319" s="6"/>
      <c r="B319" s="5"/>
      <c r="C319" s="4"/>
      <c r="D319" s="1"/>
      <c r="E319" s="1"/>
      <c r="F319" s="3"/>
      <c r="G319" s="3"/>
      <c r="H319" s="2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</row>
    <row r="320" spans="1:54" ht="12.75" customHeight="1" x14ac:dyDescent="0.2">
      <c r="A320" s="6"/>
      <c r="B320" s="5"/>
      <c r="C320" s="4"/>
      <c r="D320" s="1"/>
      <c r="E320" s="1"/>
      <c r="F320" s="3"/>
      <c r="G320" s="3"/>
      <c r="H320" s="2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</row>
    <row r="321" spans="1:54" ht="12.75" customHeight="1" x14ac:dyDescent="0.2">
      <c r="A321" s="6"/>
      <c r="B321" s="5"/>
      <c r="C321" s="4"/>
      <c r="D321" s="1"/>
      <c r="E321" s="1"/>
      <c r="F321" s="3"/>
      <c r="G321" s="3"/>
      <c r="H321" s="2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</row>
    <row r="322" spans="1:54" ht="12.75" customHeight="1" x14ac:dyDescent="0.2">
      <c r="A322" s="6"/>
      <c r="B322" s="5"/>
      <c r="C322" s="4"/>
      <c r="D322" s="1"/>
      <c r="E322" s="1"/>
      <c r="F322" s="3"/>
      <c r="G322" s="3"/>
      <c r="H322" s="2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</row>
    <row r="323" spans="1:54" ht="12.75" customHeight="1" x14ac:dyDescent="0.2">
      <c r="A323" s="6"/>
      <c r="B323" s="5"/>
      <c r="C323" s="4"/>
      <c r="D323" s="1"/>
      <c r="E323" s="1"/>
      <c r="F323" s="3"/>
      <c r="G323" s="3"/>
      <c r="H323" s="2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</row>
    <row r="324" spans="1:54" ht="12.75" customHeight="1" x14ac:dyDescent="0.2">
      <c r="A324" s="6"/>
      <c r="B324" s="5"/>
      <c r="C324" s="4"/>
      <c r="D324" s="1"/>
      <c r="E324" s="1"/>
      <c r="F324" s="3"/>
      <c r="G324" s="3"/>
      <c r="H324" s="2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</row>
    <row r="325" spans="1:54" ht="12.75" customHeight="1" x14ac:dyDescent="0.2">
      <c r="A325" s="6"/>
      <c r="B325" s="5"/>
      <c r="C325" s="4"/>
      <c r="D325" s="1"/>
      <c r="E325" s="1"/>
      <c r="F325" s="3"/>
      <c r="G325" s="3"/>
      <c r="H325" s="2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</row>
    <row r="326" spans="1:54" ht="12.75" customHeight="1" x14ac:dyDescent="0.2">
      <c r="A326" s="6"/>
      <c r="B326" s="5"/>
      <c r="C326" s="4"/>
      <c r="D326" s="1"/>
      <c r="E326" s="1"/>
      <c r="F326" s="3"/>
      <c r="G326" s="3"/>
      <c r="H326" s="2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</row>
    <row r="327" spans="1:54" ht="12.75" customHeight="1" x14ac:dyDescent="0.2">
      <c r="A327" s="6"/>
      <c r="B327" s="5"/>
      <c r="C327" s="4"/>
      <c r="D327" s="1"/>
      <c r="E327" s="1"/>
      <c r="F327" s="3"/>
      <c r="G327" s="3"/>
      <c r="H327" s="2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</row>
    <row r="328" spans="1:54" ht="12.75" customHeight="1" x14ac:dyDescent="0.2">
      <c r="A328" s="6"/>
      <c r="B328" s="5"/>
      <c r="C328" s="4"/>
      <c r="D328" s="1"/>
      <c r="E328" s="1"/>
      <c r="F328" s="3"/>
      <c r="G328" s="3"/>
      <c r="H328" s="2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</row>
    <row r="329" spans="1:54" ht="12.75" customHeight="1" x14ac:dyDescent="0.2">
      <c r="A329" s="6"/>
      <c r="B329" s="5"/>
      <c r="C329" s="4"/>
      <c r="D329" s="1"/>
      <c r="E329" s="1"/>
      <c r="F329" s="3"/>
      <c r="G329" s="3"/>
      <c r="H329" s="2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</row>
    <row r="330" spans="1:54" ht="12.75" customHeight="1" x14ac:dyDescent="0.2">
      <c r="A330" s="6"/>
      <c r="B330" s="5"/>
      <c r="C330" s="4"/>
      <c r="D330" s="1"/>
      <c r="E330" s="1"/>
      <c r="F330" s="3"/>
      <c r="G330" s="3"/>
      <c r="H330" s="2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</row>
    <row r="331" spans="1:54" ht="12.75" customHeight="1" x14ac:dyDescent="0.2">
      <c r="A331" s="6"/>
      <c r="B331" s="5"/>
      <c r="C331" s="4"/>
      <c r="D331" s="1"/>
      <c r="E331" s="1"/>
      <c r="F331" s="3"/>
      <c r="G331" s="3"/>
      <c r="H331" s="2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</row>
    <row r="332" spans="1:54" ht="12.75" customHeight="1" x14ac:dyDescent="0.2">
      <c r="A332" s="6"/>
      <c r="B332" s="5"/>
      <c r="C332" s="4"/>
      <c r="D332" s="1"/>
      <c r="E332" s="1"/>
      <c r="F332" s="3"/>
      <c r="G332" s="3"/>
      <c r="H332" s="2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</row>
    <row r="333" spans="1:54" ht="12.75" customHeight="1" x14ac:dyDescent="0.2">
      <c r="A333" s="6"/>
      <c r="B333" s="5"/>
      <c r="C333" s="4"/>
      <c r="D333" s="1"/>
      <c r="E333" s="1"/>
      <c r="F333" s="3"/>
      <c r="G333" s="3"/>
      <c r="H333" s="2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</row>
    <row r="334" spans="1:54" ht="12.75" customHeight="1" x14ac:dyDescent="0.2">
      <c r="A334" s="6"/>
      <c r="B334" s="5"/>
      <c r="C334" s="4"/>
      <c r="D334" s="1"/>
      <c r="E334" s="1"/>
      <c r="F334" s="3"/>
      <c r="G334" s="3"/>
      <c r="H334" s="2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</row>
    <row r="335" spans="1:54" ht="12.75" customHeight="1" x14ac:dyDescent="0.2">
      <c r="A335" s="6"/>
      <c r="B335" s="5"/>
      <c r="C335" s="4"/>
      <c r="D335" s="1"/>
      <c r="E335" s="1"/>
      <c r="F335" s="3"/>
      <c r="G335" s="3"/>
      <c r="H335" s="2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</row>
    <row r="336" spans="1:54" ht="12.75" customHeight="1" x14ac:dyDescent="0.2">
      <c r="A336" s="6"/>
      <c r="B336" s="5"/>
      <c r="C336" s="4"/>
      <c r="D336" s="1"/>
      <c r="E336" s="1"/>
      <c r="F336" s="3"/>
      <c r="G336" s="3"/>
      <c r="H336" s="2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</row>
    <row r="337" spans="1:54" ht="12.75" customHeight="1" x14ac:dyDescent="0.2">
      <c r="A337" s="6"/>
      <c r="B337" s="5"/>
      <c r="C337" s="4"/>
      <c r="D337" s="1"/>
      <c r="E337" s="1"/>
      <c r="F337" s="3"/>
      <c r="G337" s="3"/>
      <c r="H337" s="2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</row>
    <row r="338" spans="1:54" ht="12.75" customHeight="1" x14ac:dyDescent="0.2">
      <c r="A338" s="6"/>
      <c r="B338" s="5"/>
      <c r="C338" s="4"/>
      <c r="D338" s="1"/>
      <c r="E338" s="1"/>
      <c r="F338" s="3"/>
      <c r="G338" s="3"/>
      <c r="H338" s="2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</row>
    <row r="339" spans="1:54" ht="12.75" customHeight="1" x14ac:dyDescent="0.2">
      <c r="A339" s="6"/>
      <c r="B339" s="5"/>
      <c r="C339" s="4"/>
      <c r="D339" s="1"/>
      <c r="E339" s="1"/>
      <c r="F339" s="3"/>
      <c r="G339" s="3"/>
      <c r="H339" s="2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</row>
    <row r="340" spans="1:54" ht="12.75" customHeight="1" x14ac:dyDescent="0.2">
      <c r="A340" s="6"/>
      <c r="B340" s="5"/>
      <c r="C340" s="4"/>
      <c r="D340" s="1"/>
      <c r="E340" s="1"/>
      <c r="F340" s="3"/>
      <c r="G340" s="3"/>
      <c r="H340" s="2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</row>
    <row r="341" spans="1:54" ht="12.75" customHeight="1" x14ac:dyDescent="0.2">
      <c r="A341" s="6"/>
      <c r="B341" s="5"/>
      <c r="C341" s="4"/>
      <c r="D341" s="1"/>
      <c r="E341" s="1"/>
      <c r="F341" s="3"/>
      <c r="G341" s="3"/>
      <c r="H341" s="2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</row>
    <row r="342" spans="1:54" ht="12.75" customHeight="1" x14ac:dyDescent="0.2">
      <c r="A342" s="6"/>
      <c r="B342" s="5"/>
      <c r="C342" s="4"/>
      <c r="D342" s="1"/>
      <c r="E342" s="1"/>
      <c r="F342" s="3"/>
      <c r="G342" s="3"/>
      <c r="H342" s="2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</row>
    <row r="343" spans="1:54" ht="12.75" customHeight="1" x14ac:dyDescent="0.2">
      <c r="A343" s="6"/>
      <c r="B343" s="5"/>
      <c r="C343" s="4"/>
      <c r="D343" s="1"/>
      <c r="E343" s="1"/>
      <c r="F343" s="3"/>
      <c r="G343" s="3"/>
      <c r="H343" s="2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</row>
    <row r="344" spans="1:54" ht="12.75" customHeight="1" x14ac:dyDescent="0.2">
      <c r="A344" s="6"/>
      <c r="B344" s="5"/>
      <c r="C344" s="4"/>
      <c r="D344" s="1"/>
      <c r="E344" s="1"/>
      <c r="F344" s="3"/>
      <c r="G344" s="3"/>
      <c r="H344" s="2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</row>
    <row r="345" spans="1:54" ht="12.75" customHeight="1" x14ac:dyDescent="0.2">
      <c r="A345" s="6"/>
      <c r="B345" s="5"/>
      <c r="C345" s="4"/>
      <c r="D345" s="1"/>
      <c r="E345" s="1"/>
      <c r="F345" s="3"/>
      <c r="G345" s="3"/>
      <c r="H345" s="2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</row>
    <row r="346" spans="1:54" ht="12.75" customHeight="1" x14ac:dyDescent="0.2">
      <c r="A346" s="6"/>
      <c r="B346" s="5"/>
      <c r="C346" s="4"/>
      <c r="D346" s="1"/>
      <c r="E346" s="1"/>
      <c r="F346" s="3"/>
      <c r="G346" s="3"/>
      <c r="H346" s="2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</row>
    <row r="347" spans="1:54" ht="12.75" customHeight="1" x14ac:dyDescent="0.2">
      <c r="A347" s="6"/>
      <c r="B347" s="5"/>
      <c r="C347" s="4"/>
      <c r="D347" s="1"/>
      <c r="E347" s="1"/>
      <c r="F347" s="3"/>
      <c r="G347" s="3"/>
      <c r="H347" s="2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</row>
    <row r="348" spans="1:54" ht="12.75" customHeight="1" x14ac:dyDescent="0.2">
      <c r="A348" s="6"/>
      <c r="B348" s="5"/>
      <c r="C348" s="4"/>
      <c r="D348" s="1"/>
      <c r="E348" s="1"/>
      <c r="F348" s="3"/>
      <c r="G348" s="3"/>
      <c r="H348" s="2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</row>
    <row r="349" spans="1:54" ht="12.75" customHeight="1" x14ac:dyDescent="0.2">
      <c r="A349" s="6"/>
      <c r="B349" s="5"/>
      <c r="C349" s="4"/>
      <c r="D349" s="1"/>
      <c r="E349" s="1"/>
      <c r="F349" s="3"/>
      <c r="G349" s="3"/>
      <c r="H349" s="2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</row>
    <row r="350" spans="1:54" ht="12.75" customHeight="1" x14ac:dyDescent="0.2">
      <c r="A350" s="6"/>
      <c r="B350" s="5"/>
      <c r="C350" s="4"/>
      <c r="D350" s="1"/>
      <c r="E350" s="1"/>
      <c r="F350" s="3"/>
      <c r="G350" s="3"/>
      <c r="H350" s="2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</row>
    <row r="351" spans="1:54" ht="12.75" customHeight="1" x14ac:dyDescent="0.2">
      <c r="A351" s="6"/>
      <c r="B351" s="5"/>
      <c r="C351" s="4"/>
      <c r="D351" s="1"/>
      <c r="E351" s="1"/>
      <c r="F351" s="3"/>
      <c r="G351" s="3"/>
      <c r="H351" s="2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</row>
    <row r="352" spans="1:54" ht="12.75" customHeight="1" x14ac:dyDescent="0.2">
      <c r="A352" s="6"/>
      <c r="B352" s="5"/>
      <c r="C352" s="4"/>
      <c r="D352" s="1"/>
      <c r="E352" s="1"/>
      <c r="F352" s="3"/>
      <c r="G352" s="3"/>
      <c r="H352" s="2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</row>
    <row r="353" spans="1:54" ht="12.75" customHeight="1" x14ac:dyDescent="0.2">
      <c r="A353" s="6"/>
      <c r="B353" s="5"/>
      <c r="C353" s="4"/>
      <c r="D353" s="1"/>
      <c r="E353" s="1"/>
      <c r="F353" s="3"/>
      <c r="G353" s="3"/>
      <c r="H353" s="2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</row>
    <row r="354" spans="1:54" ht="12.75" customHeight="1" x14ac:dyDescent="0.2">
      <c r="A354" s="6"/>
      <c r="B354" s="5"/>
      <c r="C354" s="4"/>
      <c r="D354" s="1"/>
      <c r="E354" s="1"/>
      <c r="F354" s="3"/>
      <c r="G354" s="3"/>
      <c r="H354" s="2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</row>
    <row r="355" spans="1:54" ht="12.75" customHeight="1" x14ac:dyDescent="0.2">
      <c r="A355" s="6"/>
      <c r="B355" s="5"/>
      <c r="C355" s="4"/>
      <c r="D355" s="1"/>
      <c r="E355" s="1"/>
      <c r="F355" s="3"/>
      <c r="G355" s="3"/>
      <c r="H355" s="2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</row>
    <row r="356" spans="1:54" ht="12.75" customHeight="1" x14ac:dyDescent="0.2">
      <c r="A356" s="6"/>
      <c r="B356" s="5"/>
      <c r="C356" s="4"/>
      <c r="D356" s="1"/>
      <c r="E356" s="1"/>
      <c r="F356" s="3"/>
      <c r="G356" s="3"/>
      <c r="H356" s="2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</row>
    <row r="357" spans="1:54" ht="12.75" customHeight="1" x14ac:dyDescent="0.2">
      <c r="A357" s="6"/>
      <c r="B357" s="5"/>
      <c r="C357" s="4"/>
      <c r="D357" s="1"/>
      <c r="E357" s="1"/>
      <c r="F357" s="3"/>
      <c r="G357" s="3"/>
      <c r="H357" s="2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</row>
    <row r="358" spans="1:54" ht="12.75" customHeight="1" x14ac:dyDescent="0.2">
      <c r="A358" s="6"/>
      <c r="B358" s="5"/>
      <c r="C358" s="4"/>
      <c r="D358" s="1"/>
      <c r="E358" s="1"/>
      <c r="F358" s="3"/>
      <c r="G358" s="3"/>
      <c r="H358" s="2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</row>
    <row r="359" spans="1:54" ht="12.75" customHeight="1" x14ac:dyDescent="0.2">
      <c r="A359" s="6"/>
      <c r="B359" s="5"/>
      <c r="C359" s="4"/>
      <c r="D359" s="1"/>
      <c r="E359" s="1"/>
      <c r="F359" s="3"/>
      <c r="G359" s="3"/>
      <c r="H359" s="2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</row>
    <row r="360" spans="1:54" ht="12.75" customHeight="1" x14ac:dyDescent="0.2">
      <c r="A360" s="6"/>
      <c r="B360" s="5"/>
      <c r="C360" s="4"/>
      <c r="D360" s="1"/>
      <c r="E360" s="1"/>
      <c r="F360" s="3"/>
      <c r="G360" s="3"/>
      <c r="H360" s="2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</row>
    <row r="361" spans="1:54" ht="12.75" customHeight="1" x14ac:dyDescent="0.2">
      <c r="A361" s="6"/>
      <c r="B361" s="5"/>
      <c r="C361" s="4"/>
      <c r="D361" s="1"/>
      <c r="E361" s="1"/>
      <c r="F361" s="3"/>
      <c r="G361" s="3"/>
      <c r="H361" s="2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</row>
    <row r="362" spans="1:54" ht="12.75" customHeight="1" x14ac:dyDescent="0.2">
      <c r="A362" s="6"/>
      <c r="B362" s="5"/>
      <c r="C362" s="4"/>
      <c r="D362" s="1"/>
      <c r="E362" s="1"/>
      <c r="F362" s="3"/>
      <c r="G362" s="3"/>
      <c r="H362" s="2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</row>
    <row r="363" spans="1:54" ht="12.75" customHeight="1" x14ac:dyDescent="0.2">
      <c r="A363" s="6"/>
      <c r="B363" s="5"/>
      <c r="C363" s="4"/>
      <c r="D363" s="1"/>
      <c r="E363" s="1"/>
      <c r="F363" s="3"/>
      <c r="G363" s="3"/>
      <c r="H363" s="2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</row>
    <row r="364" spans="1:54" ht="12.75" customHeight="1" x14ac:dyDescent="0.2">
      <c r="A364" s="6"/>
      <c r="B364" s="5"/>
      <c r="C364" s="4"/>
      <c r="D364" s="1"/>
      <c r="E364" s="1"/>
      <c r="F364" s="3"/>
      <c r="G364" s="3"/>
      <c r="H364" s="2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</row>
    <row r="365" spans="1:54" ht="12.75" customHeight="1" x14ac:dyDescent="0.2">
      <c r="A365" s="6"/>
      <c r="B365" s="5"/>
      <c r="C365" s="4"/>
      <c r="D365" s="1"/>
      <c r="E365" s="1"/>
      <c r="F365" s="3"/>
      <c r="G365" s="3"/>
      <c r="H365" s="2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</row>
    <row r="366" spans="1:54" ht="12.75" customHeight="1" x14ac:dyDescent="0.2">
      <c r="A366" s="6"/>
      <c r="B366" s="5"/>
      <c r="C366" s="4"/>
      <c r="D366" s="1"/>
      <c r="E366" s="1"/>
      <c r="F366" s="3"/>
      <c r="G366" s="3"/>
      <c r="H366" s="2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</row>
    <row r="367" spans="1:54" ht="12.75" customHeight="1" x14ac:dyDescent="0.2">
      <c r="A367" s="6"/>
      <c r="B367" s="5"/>
      <c r="C367" s="4"/>
      <c r="D367" s="1"/>
      <c r="E367" s="1"/>
      <c r="F367" s="3"/>
      <c r="G367" s="3"/>
      <c r="H367" s="2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</row>
    <row r="368" spans="1:54" ht="12.75" customHeight="1" x14ac:dyDescent="0.2">
      <c r="A368" s="6"/>
      <c r="B368" s="5"/>
      <c r="C368" s="4"/>
      <c r="D368" s="1"/>
      <c r="E368" s="1"/>
      <c r="F368" s="3"/>
      <c r="G368" s="3"/>
      <c r="H368" s="2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</row>
    <row r="369" spans="1:54" ht="12.75" customHeight="1" x14ac:dyDescent="0.2">
      <c r="A369" s="6"/>
      <c r="B369" s="5"/>
      <c r="C369" s="4"/>
      <c r="D369" s="1"/>
      <c r="E369" s="1"/>
      <c r="F369" s="3"/>
      <c r="G369" s="3"/>
      <c r="H369" s="2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</row>
    <row r="370" spans="1:54" ht="12.75" customHeight="1" x14ac:dyDescent="0.2">
      <c r="A370" s="6"/>
      <c r="B370" s="5"/>
      <c r="C370" s="4"/>
      <c r="D370" s="1"/>
      <c r="E370" s="1"/>
      <c r="F370" s="3"/>
      <c r="G370" s="3"/>
      <c r="H370" s="2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</row>
    <row r="371" spans="1:54" ht="12.75" customHeight="1" x14ac:dyDescent="0.2">
      <c r="A371" s="6"/>
      <c r="B371" s="5"/>
      <c r="C371" s="4"/>
      <c r="D371" s="1"/>
      <c r="E371" s="1"/>
      <c r="F371" s="3"/>
      <c r="G371" s="3"/>
      <c r="H371" s="2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</row>
    <row r="372" spans="1:54" ht="12.75" customHeight="1" x14ac:dyDescent="0.2">
      <c r="A372" s="6"/>
      <c r="B372" s="5"/>
      <c r="C372" s="4"/>
      <c r="D372" s="1"/>
      <c r="E372" s="1"/>
      <c r="F372" s="3"/>
      <c r="G372" s="3"/>
      <c r="H372" s="2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</row>
    <row r="373" spans="1:54" ht="12.75" customHeight="1" x14ac:dyDescent="0.2">
      <c r="A373" s="6"/>
      <c r="B373" s="5"/>
      <c r="C373" s="4"/>
      <c r="D373" s="1"/>
      <c r="E373" s="1"/>
      <c r="F373" s="3"/>
      <c r="G373" s="3"/>
      <c r="H373" s="2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</row>
    <row r="374" spans="1:54" ht="12.75" customHeight="1" x14ac:dyDescent="0.2">
      <c r="A374" s="6"/>
      <c r="B374" s="5"/>
      <c r="C374" s="4"/>
      <c r="D374" s="1"/>
      <c r="E374" s="1"/>
      <c r="F374" s="3"/>
      <c r="G374" s="3"/>
      <c r="H374" s="2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</row>
    <row r="375" spans="1:54" ht="12.75" customHeight="1" x14ac:dyDescent="0.2">
      <c r="A375" s="6"/>
      <c r="B375" s="5"/>
      <c r="C375" s="4"/>
      <c r="D375" s="1"/>
      <c r="E375" s="1"/>
      <c r="F375" s="3"/>
      <c r="G375" s="3"/>
      <c r="H375" s="2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</row>
    <row r="376" spans="1:54" ht="12.75" customHeight="1" x14ac:dyDescent="0.2">
      <c r="A376" s="6"/>
      <c r="B376" s="5"/>
      <c r="C376" s="4"/>
      <c r="D376" s="1"/>
      <c r="E376" s="1"/>
      <c r="F376" s="3"/>
      <c r="G376" s="3"/>
      <c r="H376" s="2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</row>
    <row r="377" spans="1:54" ht="12.75" customHeight="1" x14ac:dyDescent="0.2">
      <c r="A377" s="6"/>
      <c r="B377" s="5"/>
      <c r="C377" s="4"/>
      <c r="D377" s="1"/>
      <c r="E377" s="1"/>
      <c r="F377" s="3"/>
      <c r="G377" s="3"/>
      <c r="H377" s="2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</row>
    <row r="378" spans="1:54" ht="12.75" customHeight="1" x14ac:dyDescent="0.2">
      <c r="A378" s="6"/>
      <c r="B378" s="5"/>
      <c r="C378" s="4"/>
      <c r="D378" s="1"/>
      <c r="E378" s="1"/>
      <c r="F378" s="3"/>
      <c r="G378" s="3"/>
      <c r="H378" s="2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</row>
    <row r="379" spans="1:54" ht="12.75" customHeight="1" x14ac:dyDescent="0.2">
      <c r="A379" s="6"/>
      <c r="B379" s="5"/>
      <c r="C379" s="4"/>
      <c r="D379" s="1"/>
      <c r="E379" s="1"/>
      <c r="F379" s="3"/>
      <c r="G379" s="3"/>
      <c r="H379" s="2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</row>
    <row r="380" spans="1:54" ht="12.75" customHeight="1" x14ac:dyDescent="0.2">
      <c r="A380" s="6"/>
      <c r="B380" s="5"/>
      <c r="C380" s="4"/>
      <c r="D380" s="1"/>
      <c r="E380" s="1"/>
      <c r="F380" s="3"/>
      <c r="G380" s="3"/>
      <c r="H380" s="2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</row>
    <row r="381" spans="1:54" ht="12.75" customHeight="1" x14ac:dyDescent="0.2">
      <c r="A381" s="6"/>
      <c r="B381" s="5"/>
      <c r="C381" s="4"/>
      <c r="D381" s="1"/>
      <c r="E381" s="1"/>
      <c r="F381" s="3"/>
      <c r="G381" s="3"/>
      <c r="H381" s="2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</row>
    <row r="382" spans="1:54" ht="12.75" customHeight="1" x14ac:dyDescent="0.2">
      <c r="A382" s="6"/>
      <c r="B382" s="5"/>
      <c r="C382" s="4"/>
      <c r="D382" s="1"/>
      <c r="E382" s="1"/>
      <c r="F382" s="3"/>
      <c r="G382" s="3"/>
      <c r="H382" s="2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</row>
    <row r="383" spans="1:54" ht="12.75" customHeight="1" x14ac:dyDescent="0.2">
      <c r="A383" s="6"/>
      <c r="B383" s="5"/>
      <c r="C383" s="4"/>
      <c r="D383" s="1"/>
      <c r="E383" s="1"/>
      <c r="F383" s="3"/>
      <c r="G383" s="3"/>
      <c r="H383" s="2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</row>
    <row r="384" spans="1:54" ht="12.75" customHeight="1" x14ac:dyDescent="0.2">
      <c r="A384" s="6"/>
      <c r="B384" s="5"/>
      <c r="C384" s="4"/>
      <c r="D384" s="1"/>
      <c r="E384" s="1"/>
      <c r="F384" s="3"/>
      <c r="G384" s="3"/>
      <c r="H384" s="2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</row>
    <row r="385" spans="1:54" ht="12.75" customHeight="1" x14ac:dyDescent="0.2">
      <c r="A385" s="6"/>
      <c r="B385" s="5"/>
      <c r="C385" s="4"/>
      <c r="D385" s="1"/>
      <c r="E385" s="1"/>
      <c r="F385" s="3"/>
      <c r="G385" s="3"/>
      <c r="H385" s="2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</row>
    <row r="386" spans="1:54" ht="12.75" customHeight="1" x14ac:dyDescent="0.2">
      <c r="A386" s="6"/>
      <c r="B386" s="5"/>
      <c r="C386" s="4"/>
      <c r="D386" s="1"/>
      <c r="E386" s="1"/>
      <c r="F386" s="3"/>
      <c r="G386" s="3"/>
      <c r="H386" s="2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</row>
    <row r="387" spans="1:54" ht="12.75" customHeight="1" x14ac:dyDescent="0.2">
      <c r="A387" s="6"/>
      <c r="B387" s="5"/>
      <c r="C387" s="4"/>
      <c r="D387" s="1"/>
      <c r="E387" s="1"/>
      <c r="F387" s="3"/>
      <c r="G387" s="3"/>
      <c r="H387" s="2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</row>
    <row r="388" spans="1:54" ht="12.75" customHeight="1" x14ac:dyDescent="0.2">
      <c r="A388" s="6"/>
      <c r="B388" s="5"/>
      <c r="C388" s="4"/>
      <c r="D388" s="1"/>
      <c r="E388" s="1"/>
      <c r="F388" s="3"/>
      <c r="G388" s="3"/>
      <c r="H388" s="2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</row>
    <row r="389" spans="1:54" ht="12.75" customHeight="1" x14ac:dyDescent="0.2">
      <c r="A389" s="6"/>
      <c r="B389" s="5"/>
      <c r="C389" s="4"/>
      <c r="D389" s="1"/>
      <c r="E389" s="1"/>
      <c r="F389" s="3"/>
      <c r="G389" s="3"/>
      <c r="H389" s="2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</row>
    <row r="390" spans="1:54" ht="12.75" customHeight="1" x14ac:dyDescent="0.2">
      <c r="A390" s="6"/>
      <c r="B390" s="5"/>
      <c r="C390" s="4"/>
      <c r="D390" s="1"/>
      <c r="E390" s="1"/>
      <c r="F390" s="3"/>
      <c r="G390" s="3"/>
      <c r="H390" s="2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</row>
    <row r="391" spans="1:54" ht="12.75" customHeight="1" x14ac:dyDescent="0.2">
      <c r="A391" s="6"/>
      <c r="B391" s="5"/>
      <c r="C391" s="4"/>
      <c r="D391" s="1"/>
      <c r="E391" s="1"/>
      <c r="F391" s="3"/>
      <c r="G391" s="3"/>
      <c r="H391" s="2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</row>
    <row r="392" spans="1:54" ht="12.75" customHeight="1" x14ac:dyDescent="0.2">
      <c r="A392" s="6"/>
      <c r="B392" s="5"/>
      <c r="C392" s="4"/>
      <c r="D392" s="1"/>
      <c r="E392" s="1"/>
      <c r="F392" s="3"/>
      <c r="G392" s="3"/>
      <c r="H392" s="2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</row>
    <row r="393" spans="1:54" ht="12.75" customHeight="1" x14ac:dyDescent="0.2">
      <c r="A393" s="6"/>
      <c r="B393" s="5"/>
      <c r="C393" s="4"/>
      <c r="D393" s="1"/>
      <c r="E393" s="1"/>
      <c r="F393" s="3"/>
      <c r="G393" s="3"/>
      <c r="H393" s="2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</row>
    <row r="394" spans="1:54" ht="12.75" customHeight="1" x14ac:dyDescent="0.2">
      <c r="A394" s="6"/>
      <c r="B394" s="5"/>
      <c r="C394" s="4"/>
      <c r="D394" s="1"/>
      <c r="E394" s="1"/>
      <c r="F394" s="3"/>
      <c r="G394" s="3"/>
      <c r="H394" s="2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</row>
    <row r="395" spans="1:54" ht="12.75" customHeight="1" x14ac:dyDescent="0.2">
      <c r="A395" s="6"/>
      <c r="B395" s="5"/>
      <c r="C395" s="4"/>
      <c r="D395" s="1"/>
      <c r="E395" s="1"/>
      <c r="F395" s="3"/>
      <c r="G395" s="3"/>
      <c r="H395" s="2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</row>
    <row r="396" spans="1:54" ht="12.75" customHeight="1" x14ac:dyDescent="0.2">
      <c r="A396" s="6"/>
      <c r="B396" s="5"/>
      <c r="C396" s="4"/>
      <c r="D396" s="1"/>
      <c r="E396" s="1"/>
      <c r="F396" s="3"/>
      <c r="G396" s="3"/>
      <c r="H396" s="2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</row>
    <row r="397" spans="1:54" ht="12.75" customHeight="1" x14ac:dyDescent="0.2">
      <c r="A397" s="6"/>
      <c r="B397" s="5"/>
      <c r="C397" s="4"/>
      <c r="D397" s="1"/>
      <c r="E397" s="1"/>
      <c r="F397" s="3"/>
      <c r="G397" s="3"/>
      <c r="H397" s="2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</row>
    <row r="398" spans="1:54" ht="12.75" customHeight="1" x14ac:dyDescent="0.2">
      <c r="A398" s="6"/>
      <c r="B398" s="5"/>
      <c r="C398" s="4"/>
      <c r="D398" s="1"/>
      <c r="E398" s="1"/>
      <c r="F398" s="3"/>
      <c r="G398" s="3"/>
      <c r="H398" s="2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</row>
    <row r="399" spans="1:54" ht="12.75" customHeight="1" x14ac:dyDescent="0.2">
      <c r="A399" s="6"/>
      <c r="B399" s="5"/>
      <c r="C399" s="4"/>
      <c r="D399" s="1"/>
      <c r="E399" s="1"/>
      <c r="F399" s="3"/>
      <c r="G399" s="3"/>
      <c r="H399" s="2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</row>
    <row r="400" spans="1:54" ht="12.75" customHeight="1" x14ac:dyDescent="0.2">
      <c r="A400" s="6"/>
      <c r="B400" s="5"/>
      <c r="C400" s="4"/>
      <c r="D400" s="1"/>
      <c r="E400" s="1"/>
      <c r="F400" s="3"/>
      <c r="G400" s="3"/>
      <c r="H400" s="2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</row>
    <row r="401" spans="1:54" ht="12.75" customHeight="1" x14ac:dyDescent="0.2">
      <c r="A401" s="6"/>
      <c r="B401" s="5"/>
      <c r="C401" s="4"/>
      <c r="D401" s="1"/>
      <c r="E401" s="1"/>
      <c r="F401" s="3"/>
      <c r="G401" s="3"/>
      <c r="H401" s="2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</row>
    <row r="402" spans="1:54" ht="12.75" customHeight="1" x14ac:dyDescent="0.2">
      <c r="A402" s="6"/>
      <c r="B402" s="5"/>
      <c r="C402" s="4"/>
      <c r="D402" s="1"/>
      <c r="E402" s="1"/>
      <c r="F402" s="3"/>
      <c r="G402" s="3"/>
      <c r="H402" s="2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</row>
    <row r="403" spans="1:54" ht="12.75" customHeight="1" x14ac:dyDescent="0.2">
      <c r="A403" s="6"/>
      <c r="B403" s="5"/>
      <c r="C403" s="4"/>
      <c r="D403" s="1"/>
      <c r="E403" s="1"/>
      <c r="F403" s="3"/>
      <c r="G403" s="3"/>
      <c r="H403" s="2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</row>
    <row r="404" spans="1:54" ht="12.75" customHeight="1" x14ac:dyDescent="0.2">
      <c r="A404" s="6"/>
      <c r="B404" s="5"/>
      <c r="C404" s="4"/>
      <c r="D404" s="1"/>
      <c r="E404" s="1"/>
      <c r="F404" s="3"/>
      <c r="G404" s="3"/>
      <c r="H404" s="2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</row>
    <row r="405" spans="1:54" ht="12.75" customHeight="1" x14ac:dyDescent="0.2">
      <c r="A405" s="6"/>
      <c r="B405" s="5"/>
      <c r="C405" s="4"/>
      <c r="D405" s="1"/>
      <c r="E405" s="1"/>
      <c r="F405" s="3"/>
      <c r="G405" s="3"/>
      <c r="H405" s="2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</row>
    <row r="406" spans="1:54" ht="12.75" customHeight="1" x14ac:dyDescent="0.2">
      <c r="A406" s="6"/>
      <c r="B406" s="5"/>
      <c r="C406" s="4"/>
      <c r="D406" s="1"/>
      <c r="E406" s="1"/>
      <c r="F406" s="3"/>
      <c r="G406" s="3"/>
      <c r="H406" s="2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</row>
    <row r="407" spans="1:54" ht="12.75" customHeight="1" x14ac:dyDescent="0.2">
      <c r="A407" s="6"/>
      <c r="B407" s="5"/>
      <c r="C407" s="4"/>
      <c r="D407" s="1"/>
      <c r="E407" s="1"/>
      <c r="F407" s="3"/>
      <c r="G407" s="3"/>
      <c r="H407" s="2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</row>
    <row r="408" spans="1:54" ht="12.75" customHeight="1" x14ac:dyDescent="0.2">
      <c r="A408" s="6"/>
      <c r="B408" s="5"/>
      <c r="C408" s="4"/>
      <c r="D408" s="1"/>
      <c r="E408" s="1"/>
      <c r="F408" s="3"/>
      <c r="G408" s="3"/>
      <c r="H408" s="2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</row>
    <row r="409" spans="1:54" ht="12.75" customHeight="1" x14ac:dyDescent="0.2">
      <c r="A409" s="6"/>
      <c r="B409" s="5"/>
      <c r="C409" s="4"/>
      <c r="D409" s="1"/>
      <c r="E409" s="1"/>
      <c r="F409" s="3"/>
      <c r="G409" s="3"/>
      <c r="H409" s="2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</row>
    <row r="410" spans="1:54" ht="12.75" customHeight="1" x14ac:dyDescent="0.2">
      <c r="A410" s="6"/>
      <c r="B410" s="5"/>
      <c r="C410" s="4"/>
      <c r="D410" s="1"/>
      <c r="E410" s="1"/>
      <c r="F410" s="3"/>
      <c r="G410" s="3"/>
      <c r="H410" s="2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</row>
    <row r="411" spans="1:54" ht="12.75" customHeight="1" x14ac:dyDescent="0.2">
      <c r="A411" s="6"/>
      <c r="B411" s="5"/>
      <c r="C411" s="4"/>
      <c r="D411" s="1"/>
      <c r="E411" s="1"/>
      <c r="F411" s="3"/>
      <c r="G411" s="3"/>
      <c r="H411" s="2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</row>
    <row r="412" spans="1:54" ht="12.75" customHeight="1" x14ac:dyDescent="0.2">
      <c r="A412" s="6"/>
      <c r="B412" s="5"/>
      <c r="C412" s="4"/>
      <c r="D412" s="1"/>
      <c r="E412" s="1"/>
      <c r="F412" s="3"/>
      <c r="G412" s="3"/>
      <c r="H412" s="2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</row>
    <row r="413" spans="1:54" ht="12.75" customHeight="1" x14ac:dyDescent="0.2">
      <c r="A413" s="6"/>
      <c r="B413" s="5"/>
      <c r="C413" s="4"/>
      <c r="D413" s="1"/>
      <c r="E413" s="1"/>
      <c r="F413" s="3"/>
      <c r="G413" s="3"/>
      <c r="H413" s="2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</row>
    <row r="414" spans="1:54" ht="12.75" customHeight="1" x14ac:dyDescent="0.2">
      <c r="A414" s="6"/>
      <c r="B414" s="5"/>
      <c r="C414" s="4"/>
      <c r="D414" s="1"/>
      <c r="E414" s="1"/>
      <c r="F414" s="3"/>
      <c r="G414" s="3"/>
      <c r="H414" s="2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</row>
    <row r="415" spans="1:54" ht="12.75" customHeight="1" x14ac:dyDescent="0.2">
      <c r="A415" s="6"/>
      <c r="B415" s="5"/>
      <c r="C415" s="4"/>
      <c r="D415" s="1"/>
      <c r="E415" s="1"/>
      <c r="F415" s="3"/>
      <c r="G415" s="3"/>
      <c r="H415" s="2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</row>
    <row r="416" spans="1:54" ht="12.75" customHeight="1" x14ac:dyDescent="0.2">
      <c r="A416" s="6"/>
      <c r="B416" s="5"/>
      <c r="C416" s="4"/>
      <c r="D416" s="1"/>
      <c r="E416" s="1"/>
      <c r="F416" s="3"/>
      <c r="G416" s="3"/>
      <c r="H416" s="2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</row>
    <row r="417" spans="1:54" ht="12.75" customHeight="1" x14ac:dyDescent="0.2">
      <c r="A417" s="6"/>
      <c r="B417" s="5"/>
      <c r="C417" s="4"/>
      <c r="D417" s="1"/>
      <c r="E417" s="1"/>
      <c r="F417" s="3"/>
      <c r="G417" s="3"/>
      <c r="H417" s="2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</row>
    <row r="418" spans="1:54" ht="12.75" customHeight="1" x14ac:dyDescent="0.2">
      <c r="A418" s="6"/>
      <c r="B418" s="5"/>
      <c r="C418" s="4"/>
      <c r="D418" s="1"/>
      <c r="E418" s="1"/>
      <c r="F418" s="3"/>
      <c r="G418" s="3"/>
      <c r="H418" s="2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</row>
    <row r="419" spans="1:54" ht="12.75" customHeight="1" x14ac:dyDescent="0.2">
      <c r="A419" s="6"/>
      <c r="B419" s="5"/>
      <c r="C419" s="4"/>
      <c r="D419" s="1"/>
      <c r="E419" s="1"/>
      <c r="F419" s="3"/>
      <c r="G419" s="3"/>
      <c r="H419" s="2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</row>
    <row r="420" spans="1:54" ht="12.75" customHeight="1" x14ac:dyDescent="0.2">
      <c r="A420" s="6"/>
      <c r="B420" s="5"/>
      <c r="C420" s="4"/>
      <c r="D420" s="1"/>
      <c r="E420" s="1"/>
      <c r="F420" s="3"/>
      <c r="G420" s="3"/>
      <c r="H420" s="2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</row>
    <row r="421" spans="1:54" ht="12.75" customHeight="1" x14ac:dyDescent="0.2">
      <c r="A421" s="6"/>
      <c r="B421" s="5"/>
      <c r="C421" s="4"/>
      <c r="D421" s="1"/>
      <c r="E421" s="1"/>
      <c r="F421" s="3"/>
      <c r="G421" s="3"/>
      <c r="H421" s="2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</row>
    <row r="422" spans="1:54" ht="12.75" customHeight="1" x14ac:dyDescent="0.2">
      <c r="A422" s="6"/>
      <c r="B422" s="5"/>
      <c r="C422" s="4"/>
      <c r="D422" s="1"/>
      <c r="E422" s="1"/>
      <c r="F422" s="3"/>
      <c r="G422" s="3"/>
      <c r="H422" s="2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</row>
    <row r="423" spans="1:54" ht="12.75" customHeight="1" x14ac:dyDescent="0.2">
      <c r="A423" s="6"/>
      <c r="B423" s="5"/>
      <c r="C423" s="4"/>
      <c r="D423" s="1"/>
      <c r="E423" s="1"/>
      <c r="F423" s="3"/>
      <c r="G423" s="3"/>
      <c r="H423" s="2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</row>
    <row r="424" spans="1:54" ht="12.75" customHeight="1" x14ac:dyDescent="0.2">
      <c r="A424" s="6"/>
      <c r="B424" s="5"/>
      <c r="C424" s="4"/>
      <c r="D424" s="1"/>
      <c r="E424" s="1"/>
      <c r="F424" s="3"/>
      <c r="G424" s="3"/>
      <c r="H424" s="2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</row>
    <row r="425" spans="1:54" ht="12.75" customHeight="1" x14ac:dyDescent="0.2">
      <c r="A425" s="6"/>
      <c r="B425" s="5"/>
      <c r="C425" s="4"/>
      <c r="D425" s="1"/>
      <c r="E425" s="1"/>
      <c r="F425" s="3"/>
      <c r="G425" s="3"/>
      <c r="H425" s="2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</row>
    <row r="426" spans="1:54" ht="12.75" customHeight="1" x14ac:dyDescent="0.2">
      <c r="A426" s="6"/>
      <c r="B426" s="5"/>
      <c r="C426" s="4"/>
      <c r="D426" s="1"/>
      <c r="E426" s="1"/>
      <c r="F426" s="3"/>
      <c r="G426" s="3"/>
      <c r="H426" s="2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</row>
    <row r="427" spans="1:54" ht="12.75" customHeight="1" x14ac:dyDescent="0.2">
      <c r="A427" s="6"/>
      <c r="B427" s="5"/>
      <c r="C427" s="4"/>
      <c r="D427" s="1"/>
      <c r="E427" s="1"/>
      <c r="F427" s="3"/>
      <c r="G427" s="3"/>
      <c r="H427" s="2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</row>
    <row r="428" spans="1:54" ht="12.75" customHeight="1" x14ac:dyDescent="0.2">
      <c r="A428" s="6"/>
      <c r="B428" s="5"/>
      <c r="C428" s="4"/>
      <c r="D428" s="1"/>
      <c r="E428" s="1"/>
      <c r="F428" s="3"/>
      <c r="G428" s="3"/>
      <c r="H428" s="2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</row>
    <row r="429" spans="1:54" ht="12.75" customHeight="1" x14ac:dyDescent="0.2">
      <c r="A429" s="6"/>
      <c r="B429" s="5"/>
      <c r="C429" s="4"/>
      <c r="D429" s="1"/>
      <c r="E429" s="1"/>
      <c r="F429" s="3"/>
      <c r="G429" s="3"/>
      <c r="H429" s="2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</row>
    <row r="430" spans="1:54" ht="12.75" customHeight="1" x14ac:dyDescent="0.2">
      <c r="A430" s="6"/>
      <c r="B430" s="5"/>
      <c r="C430" s="4"/>
      <c r="D430" s="1"/>
      <c r="E430" s="1"/>
      <c r="F430" s="3"/>
      <c r="G430" s="3"/>
      <c r="H430" s="2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</row>
    <row r="431" spans="1:54" ht="12.75" customHeight="1" x14ac:dyDescent="0.2">
      <c r="A431" s="6"/>
      <c r="B431" s="5"/>
      <c r="C431" s="4"/>
      <c r="D431" s="1"/>
      <c r="E431" s="1"/>
      <c r="F431" s="3"/>
      <c r="G431" s="3"/>
      <c r="H431" s="2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</row>
    <row r="432" spans="1:54" ht="12.75" customHeight="1" x14ac:dyDescent="0.2">
      <c r="A432" s="6"/>
      <c r="B432" s="5"/>
      <c r="C432" s="4"/>
      <c r="D432" s="1"/>
      <c r="E432" s="1"/>
      <c r="F432" s="3"/>
      <c r="G432" s="3"/>
      <c r="H432" s="2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</row>
    <row r="433" spans="1:54" ht="12.75" customHeight="1" x14ac:dyDescent="0.2">
      <c r="A433" s="6"/>
      <c r="B433" s="5"/>
      <c r="C433" s="4"/>
      <c r="D433" s="1"/>
      <c r="E433" s="1"/>
      <c r="F433" s="3"/>
      <c r="G433" s="3"/>
      <c r="H433" s="2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</row>
    <row r="434" spans="1:54" ht="12.75" customHeight="1" x14ac:dyDescent="0.2">
      <c r="A434" s="6"/>
      <c r="B434" s="5"/>
      <c r="C434" s="4"/>
      <c r="D434" s="1"/>
      <c r="E434" s="1"/>
      <c r="F434" s="3"/>
      <c r="G434" s="3"/>
      <c r="H434" s="2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</row>
    <row r="435" spans="1:54" ht="12.75" customHeight="1" x14ac:dyDescent="0.2">
      <c r="A435" s="6"/>
      <c r="B435" s="5"/>
      <c r="C435" s="4"/>
      <c r="D435" s="1"/>
      <c r="E435" s="1"/>
      <c r="F435" s="3"/>
      <c r="G435" s="3"/>
      <c r="H435" s="2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</row>
    <row r="436" spans="1:54" ht="12.75" customHeight="1" x14ac:dyDescent="0.2">
      <c r="A436" s="6"/>
      <c r="B436" s="5"/>
      <c r="C436" s="4"/>
      <c r="D436" s="1"/>
      <c r="E436" s="1"/>
      <c r="F436" s="3"/>
      <c r="G436" s="3"/>
      <c r="H436" s="2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</row>
    <row r="437" spans="1:54" ht="12.75" customHeight="1" x14ac:dyDescent="0.2">
      <c r="A437" s="6"/>
      <c r="B437" s="5"/>
      <c r="C437" s="4"/>
      <c r="D437" s="1"/>
      <c r="E437" s="1"/>
      <c r="F437" s="3"/>
      <c r="G437" s="3"/>
      <c r="H437" s="2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</row>
    <row r="438" spans="1:54" ht="12.75" customHeight="1" x14ac:dyDescent="0.2">
      <c r="A438" s="6"/>
      <c r="B438" s="5"/>
      <c r="C438" s="4"/>
      <c r="D438" s="1"/>
      <c r="E438" s="1"/>
      <c r="F438" s="3"/>
      <c r="G438" s="3"/>
      <c r="H438" s="2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</row>
    <row r="439" spans="1:54" ht="12.75" customHeight="1" x14ac:dyDescent="0.2">
      <c r="A439" s="6"/>
      <c r="B439" s="5"/>
      <c r="C439" s="4"/>
      <c r="D439" s="1"/>
      <c r="E439" s="1"/>
      <c r="F439" s="3"/>
      <c r="G439" s="3"/>
      <c r="H439" s="2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</row>
    <row r="440" spans="1:54" ht="12.75" customHeight="1" x14ac:dyDescent="0.2">
      <c r="A440" s="6"/>
      <c r="B440" s="5"/>
      <c r="C440" s="4"/>
      <c r="D440" s="1"/>
      <c r="E440" s="1"/>
      <c r="F440" s="3"/>
      <c r="G440" s="3"/>
      <c r="H440" s="2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</row>
    <row r="441" spans="1:54" ht="12.75" customHeight="1" x14ac:dyDescent="0.2">
      <c r="A441" s="6"/>
      <c r="B441" s="5"/>
      <c r="C441" s="4"/>
      <c r="D441" s="1"/>
      <c r="E441" s="1"/>
      <c r="F441" s="3"/>
      <c r="G441" s="3"/>
      <c r="H441" s="2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</row>
    <row r="442" spans="1:54" ht="12.75" customHeight="1" x14ac:dyDescent="0.2">
      <c r="A442" s="6"/>
      <c r="B442" s="5"/>
      <c r="C442" s="4"/>
      <c r="D442" s="1"/>
      <c r="E442" s="1"/>
      <c r="F442" s="3"/>
      <c r="G442" s="3"/>
      <c r="H442" s="2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</row>
    <row r="443" spans="1:54" ht="12.75" customHeight="1" x14ac:dyDescent="0.2">
      <c r="A443" s="6"/>
      <c r="B443" s="5"/>
      <c r="C443" s="4"/>
      <c r="D443" s="1"/>
      <c r="E443" s="1"/>
      <c r="F443" s="3"/>
      <c r="G443" s="3"/>
      <c r="H443" s="2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</row>
    <row r="444" spans="1:54" ht="12.75" customHeight="1" x14ac:dyDescent="0.2">
      <c r="A444" s="6"/>
      <c r="B444" s="5"/>
      <c r="C444" s="4"/>
      <c r="D444" s="1"/>
      <c r="E444" s="1"/>
      <c r="F444" s="3"/>
      <c r="G444" s="3"/>
      <c r="H444" s="2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</row>
    <row r="445" spans="1:54" ht="12.75" customHeight="1" x14ac:dyDescent="0.2">
      <c r="A445" s="6"/>
      <c r="B445" s="5"/>
      <c r="C445" s="4"/>
      <c r="D445" s="1"/>
      <c r="E445" s="1"/>
      <c r="F445" s="3"/>
      <c r="G445" s="3"/>
      <c r="H445" s="2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</row>
    <row r="446" spans="1:54" ht="12.75" customHeight="1" x14ac:dyDescent="0.2">
      <c r="A446" s="6"/>
      <c r="B446" s="5"/>
      <c r="C446" s="4"/>
      <c r="D446" s="1"/>
      <c r="E446" s="1"/>
      <c r="F446" s="3"/>
      <c r="G446" s="3"/>
      <c r="H446" s="2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</row>
    <row r="447" spans="1:54" ht="12.75" customHeight="1" x14ac:dyDescent="0.2">
      <c r="A447" s="6"/>
      <c r="B447" s="5"/>
      <c r="C447" s="4"/>
      <c r="D447" s="1"/>
      <c r="E447" s="1"/>
      <c r="F447" s="3"/>
      <c r="G447" s="3"/>
      <c r="H447" s="2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</row>
    <row r="448" spans="1:54" ht="12.75" customHeight="1" x14ac:dyDescent="0.2">
      <c r="A448" s="6"/>
      <c r="B448" s="5"/>
      <c r="C448" s="4"/>
      <c r="D448" s="1"/>
      <c r="E448" s="1"/>
      <c r="F448" s="3"/>
      <c r="G448" s="3"/>
      <c r="H448" s="2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</row>
    <row r="449" spans="1:54" ht="12.75" customHeight="1" x14ac:dyDescent="0.2">
      <c r="A449" s="6"/>
      <c r="B449" s="5"/>
      <c r="C449" s="4"/>
      <c r="D449" s="1"/>
      <c r="E449" s="1"/>
      <c r="F449" s="3"/>
      <c r="G449" s="3"/>
      <c r="H449" s="2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</row>
    <row r="450" spans="1:54" ht="12.75" customHeight="1" x14ac:dyDescent="0.2">
      <c r="A450" s="6"/>
      <c r="B450" s="5"/>
      <c r="C450" s="4"/>
      <c r="D450" s="1"/>
      <c r="E450" s="1"/>
      <c r="F450" s="3"/>
      <c r="G450" s="3"/>
      <c r="H450" s="2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</row>
    <row r="451" spans="1:54" ht="12.75" customHeight="1" x14ac:dyDescent="0.2">
      <c r="A451" s="6"/>
      <c r="B451" s="5"/>
      <c r="C451" s="4"/>
      <c r="D451" s="1"/>
      <c r="E451" s="1"/>
      <c r="F451" s="3"/>
      <c r="G451" s="3"/>
      <c r="H451" s="2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</row>
    <row r="452" spans="1:54" ht="12.75" customHeight="1" x14ac:dyDescent="0.2">
      <c r="A452" s="6"/>
      <c r="B452" s="5"/>
      <c r="C452" s="4"/>
      <c r="D452" s="1"/>
      <c r="E452" s="1"/>
      <c r="F452" s="3"/>
      <c r="G452" s="3"/>
      <c r="H452" s="2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</row>
    <row r="453" spans="1:54" ht="12.75" customHeight="1" x14ac:dyDescent="0.2">
      <c r="A453" s="6"/>
      <c r="B453" s="5"/>
      <c r="C453" s="4"/>
      <c r="D453" s="1"/>
      <c r="E453" s="1"/>
      <c r="F453" s="3"/>
      <c r="G453" s="3"/>
      <c r="H453" s="2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</row>
    <row r="454" spans="1:54" ht="12.75" customHeight="1" x14ac:dyDescent="0.2">
      <c r="A454" s="6"/>
      <c r="B454" s="5"/>
      <c r="C454" s="4"/>
      <c r="D454" s="1"/>
      <c r="E454" s="1"/>
      <c r="F454" s="3"/>
      <c r="G454" s="3"/>
      <c r="H454" s="2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</row>
    <row r="455" spans="1:54" ht="12.75" customHeight="1" x14ac:dyDescent="0.2">
      <c r="A455" s="6"/>
      <c r="B455" s="5"/>
      <c r="C455" s="4"/>
      <c r="D455" s="1"/>
      <c r="E455" s="1"/>
      <c r="F455" s="3"/>
      <c r="G455" s="3"/>
      <c r="H455" s="2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</row>
    <row r="456" spans="1:54" ht="12.75" customHeight="1" x14ac:dyDescent="0.2">
      <c r="A456" s="6"/>
      <c r="B456" s="5"/>
      <c r="C456" s="4"/>
      <c r="D456" s="1"/>
      <c r="E456" s="1"/>
      <c r="F456" s="3"/>
      <c r="G456" s="3"/>
      <c r="H456" s="2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</row>
    <row r="457" spans="1:54" ht="12.75" customHeight="1" x14ac:dyDescent="0.2">
      <c r="A457" s="6"/>
      <c r="B457" s="5"/>
      <c r="C457" s="4"/>
      <c r="D457" s="1"/>
      <c r="E457" s="1"/>
      <c r="F457" s="3"/>
      <c r="G457" s="3"/>
      <c r="H457" s="2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</row>
    <row r="458" spans="1:54" ht="12.75" customHeight="1" x14ac:dyDescent="0.2">
      <c r="A458" s="6"/>
      <c r="B458" s="5"/>
      <c r="C458" s="4"/>
      <c r="D458" s="1"/>
      <c r="E458" s="1"/>
      <c r="F458" s="3"/>
      <c r="G458" s="3"/>
      <c r="H458" s="2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</row>
    <row r="459" spans="1:54" ht="12.75" customHeight="1" x14ac:dyDescent="0.2">
      <c r="A459" s="6"/>
      <c r="B459" s="5"/>
      <c r="C459" s="4"/>
      <c r="D459" s="1"/>
      <c r="E459" s="1"/>
      <c r="F459" s="3"/>
      <c r="G459" s="3"/>
      <c r="H459" s="2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</row>
    <row r="460" spans="1:54" ht="12.75" customHeight="1" x14ac:dyDescent="0.2">
      <c r="A460" s="6"/>
      <c r="B460" s="5"/>
      <c r="C460" s="4"/>
      <c r="D460" s="1"/>
      <c r="E460" s="1"/>
      <c r="F460" s="3"/>
      <c r="G460" s="3"/>
      <c r="H460" s="2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</row>
    <row r="461" spans="1:54" ht="12.75" customHeight="1" x14ac:dyDescent="0.2">
      <c r="A461" s="6"/>
      <c r="B461" s="5"/>
      <c r="C461" s="4"/>
      <c r="D461" s="1"/>
      <c r="E461" s="1"/>
      <c r="F461" s="3"/>
      <c r="G461" s="3"/>
      <c r="H461" s="2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</row>
    <row r="462" spans="1:54" ht="12.75" customHeight="1" x14ac:dyDescent="0.2">
      <c r="A462" s="6"/>
      <c r="B462" s="5"/>
      <c r="C462" s="4"/>
      <c r="D462" s="1"/>
      <c r="E462" s="1"/>
      <c r="F462" s="3"/>
      <c r="G462" s="3"/>
      <c r="H462" s="2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</row>
    <row r="463" spans="1:54" ht="12.75" customHeight="1" x14ac:dyDescent="0.2">
      <c r="A463" s="6"/>
      <c r="B463" s="5"/>
      <c r="C463" s="4"/>
      <c r="D463" s="1"/>
      <c r="E463" s="1"/>
      <c r="F463" s="3"/>
      <c r="G463" s="3"/>
      <c r="H463" s="2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</row>
    <row r="464" spans="1:54" ht="12.75" customHeight="1" x14ac:dyDescent="0.2">
      <c r="A464" s="6"/>
      <c r="B464" s="5"/>
      <c r="C464" s="4"/>
      <c r="D464" s="1"/>
      <c r="E464" s="1"/>
      <c r="F464" s="3"/>
      <c r="G464" s="3"/>
      <c r="H464" s="2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</row>
    <row r="465" spans="1:54" ht="12.75" customHeight="1" x14ac:dyDescent="0.2">
      <c r="A465" s="6"/>
      <c r="B465" s="5"/>
      <c r="C465" s="4"/>
      <c r="D465" s="1"/>
      <c r="E465" s="1"/>
      <c r="F465" s="3"/>
      <c r="G465" s="3"/>
      <c r="H465" s="2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</row>
    <row r="466" spans="1:54" ht="12.75" customHeight="1" x14ac:dyDescent="0.2">
      <c r="A466" s="6"/>
      <c r="B466" s="5"/>
      <c r="C466" s="4"/>
      <c r="D466" s="1"/>
      <c r="E466" s="1"/>
      <c r="F466" s="3"/>
      <c r="G466" s="3"/>
      <c r="H466" s="2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</row>
    <row r="467" spans="1:54" ht="12.75" customHeight="1" x14ac:dyDescent="0.2">
      <c r="A467" s="6"/>
      <c r="B467" s="5"/>
      <c r="C467" s="4"/>
      <c r="D467" s="1"/>
      <c r="E467" s="1"/>
      <c r="F467" s="3"/>
      <c r="G467" s="3"/>
      <c r="H467" s="2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</row>
    <row r="468" spans="1:54" ht="12.75" customHeight="1" x14ac:dyDescent="0.2">
      <c r="A468" s="6"/>
      <c r="B468" s="5"/>
      <c r="C468" s="4"/>
      <c r="D468" s="1"/>
      <c r="E468" s="1"/>
      <c r="F468" s="3"/>
      <c r="G468" s="3"/>
      <c r="H468" s="2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</row>
    <row r="469" spans="1:54" ht="12.75" customHeight="1" x14ac:dyDescent="0.2">
      <c r="A469" s="6"/>
      <c r="B469" s="5"/>
      <c r="C469" s="4"/>
      <c r="D469" s="1"/>
      <c r="E469" s="1"/>
      <c r="F469" s="3"/>
      <c r="G469" s="3"/>
      <c r="H469" s="2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</row>
    <row r="470" spans="1:54" ht="12.75" customHeight="1" x14ac:dyDescent="0.2">
      <c r="A470" s="6"/>
      <c r="B470" s="5"/>
      <c r="C470" s="4"/>
      <c r="D470" s="1"/>
      <c r="E470" s="1"/>
      <c r="F470" s="3"/>
      <c r="G470" s="3"/>
      <c r="H470" s="2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</row>
    <row r="471" spans="1:54" ht="12.75" customHeight="1" x14ac:dyDescent="0.2">
      <c r="A471" s="6"/>
      <c r="B471" s="5"/>
      <c r="C471" s="4"/>
      <c r="D471" s="1"/>
      <c r="E471" s="1"/>
      <c r="F471" s="3"/>
      <c r="G471" s="3"/>
      <c r="H471" s="2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</row>
    <row r="472" spans="1:54" ht="12.75" customHeight="1" x14ac:dyDescent="0.2">
      <c r="A472" s="6"/>
      <c r="B472" s="5"/>
      <c r="C472" s="4"/>
      <c r="D472" s="1"/>
      <c r="E472" s="1"/>
      <c r="F472" s="3"/>
      <c r="G472" s="3"/>
      <c r="H472" s="2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</row>
    <row r="473" spans="1:54" ht="12.75" customHeight="1" x14ac:dyDescent="0.2">
      <c r="A473" s="6"/>
      <c r="B473" s="5"/>
      <c r="C473" s="4"/>
      <c r="D473" s="1"/>
      <c r="E473" s="1"/>
      <c r="F473" s="3"/>
      <c r="G473" s="3"/>
      <c r="H473" s="2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</row>
    <row r="474" spans="1:54" ht="12.75" customHeight="1" x14ac:dyDescent="0.2">
      <c r="A474" s="6"/>
      <c r="B474" s="5"/>
      <c r="C474" s="4"/>
      <c r="D474" s="1"/>
      <c r="E474" s="1"/>
      <c r="F474" s="3"/>
      <c r="G474" s="3"/>
      <c r="H474" s="2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</row>
    <row r="475" spans="1:54" ht="12.75" customHeight="1" x14ac:dyDescent="0.2">
      <c r="A475" s="6"/>
      <c r="B475" s="5"/>
      <c r="C475" s="4"/>
      <c r="D475" s="1"/>
      <c r="E475" s="1"/>
      <c r="F475" s="3"/>
      <c r="G475" s="3"/>
      <c r="H475" s="2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</row>
    <row r="476" spans="1:54" ht="12.75" customHeight="1" x14ac:dyDescent="0.2">
      <c r="A476" s="6"/>
      <c r="B476" s="5"/>
      <c r="C476" s="4"/>
      <c r="D476" s="1"/>
      <c r="E476" s="1"/>
      <c r="F476" s="3"/>
      <c r="G476" s="3"/>
      <c r="H476" s="2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</row>
    <row r="477" spans="1:54" ht="12.75" customHeight="1" x14ac:dyDescent="0.2">
      <c r="A477" s="6"/>
      <c r="B477" s="5"/>
      <c r="C477" s="4"/>
      <c r="D477" s="1"/>
      <c r="E477" s="1"/>
      <c r="F477" s="3"/>
      <c r="G477" s="3"/>
      <c r="H477" s="2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</row>
    <row r="478" spans="1:54" ht="12.75" customHeight="1" x14ac:dyDescent="0.2">
      <c r="A478" s="6"/>
      <c r="B478" s="5"/>
      <c r="C478" s="4"/>
      <c r="D478" s="1"/>
      <c r="E478" s="1"/>
      <c r="F478" s="3"/>
      <c r="G478" s="3"/>
      <c r="H478" s="2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</row>
    <row r="479" spans="1:54" ht="12.75" customHeight="1" x14ac:dyDescent="0.2">
      <c r="A479" s="6"/>
      <c r="B479" s="5"/>
      <c r="C479" s="4"/>
      <c r="D479" s="1"/>
      <c r="E479" s="1"/>
      <c r="F479" s="3"/>
      <c r="G479" s="3"/>
      <c r="H479" s="2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</row>
    <row r="480" spans="1:54" ht="12.75" customHeight="1" x14ac:dyDescent="0.2">
      <c r="A480" s="6"/>
      <c r="B480" s="5"/>
      <c r="C480" s="4"/>
      <c r="D480" s="1"/>
      <c r="E480" s="1"/>
      <c r="F480" s="3"/>
      <c r="G480" s="3"/>
      <c r="H480" s="2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</row>
    <row r="481" spans="1:54" ht="12.75" customHeight="1" x14ac:dyDescent="0.2">
      <c r="A481" s="6"/>
      <c r="B481" s="5"/>
      <c r="C481" s="4"/>
      <c r="D481" s="1"/>
      <c r="E481" s="1"/>
      <c r="F481" s="3"/>
      <c r="G481" s="3"/>
      <c r="H481" s="2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</row>
    <row r="482" spans="1:54" ht="12.75" customHeight="1" x14ac:dyDescent="0.2">
      <c r="A482" s="6"/>
      <c r="B482" s="5"/>
      <c r="C482" s="4"/>
      <c r="D482" s="1"/>
      <c r="E482" s="1"/>
      <c r="F482" s="3"/>
      <c r="G482" s="3"/>
      <c r="H482" s="2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</row>
    <row r="483" spans="1:54" ht="12.75" customHeight="1" x14ac:dyDescent="0.2">
      <c r="A483" s="6"/>
      <c r="B483" s="5"/>
      <c r="C483" s="4"/>
      <c r="D483" s="1"/>
      <c r="E483" s="1"/>
      <c r="F483" s="3"/>
      <c r="G483" s="3"/>
      <c r="H483" s="2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</row>
    <row r="484" spans="1:54" ht="12.75" customHeight="1" x14ac:dyDescent="0.2">
      <c r="A484" s="6"/>
      <c r="B484" s="5"/>
      <c r="C484" s="4"/>
      <c r="D484" s="1"/>
      <c r="E484" s="1"/>
      <c r="F484" s="3"/>
      <c r="G484" s="3"/>
      <c r="H484" s="2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</row>
    <row r="485" spans="1:54" ht="12.75" customHeight="1" x14ac:dyDescent="0.2">
      <c r="A485" s="6"/>
      <c r="B485" s="5"/>
      <c r="C485" s="4"/>
      <c r="D485" s="1"/>
      <c r="E485" s="1"/>
      <c r="F485" s="3"/>
      <c r="G485" s="3"/>
      <c r="H485" s="2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</row>
    <row r="486" spans="1:54" ht="12.75" customHeight="1" x14ac:dyDescent="0.2">
      <c r="A486" s="6"/>
      <c r="B486" s="5"/>
      <c r="C486" s="4"/>
      <c r="D486" s="1"/>
      <c r="E486" s="1"/>
      <c r="F486" s="3"/>
      <c r="G486" s="3"/>
      <c r="H486" s="2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</row>
    <row r="487" spans="1:54" ht="12.75" customHeight="1" x14ac:dyDescent="0.2">
      <c r="A487" s="6"/>
      <c r="B487" s="5"/>
      <c r="C487" s="4"/>
      <c r="D487" s="1"/>
      <c r="E487" s="1"/>
      <c r="F487" s="3"/>
      <c r="G487" s="3"/>
      <c r="H487" s="2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</row>
    <row r="488" spans="1:54" ht="12.75" customHeight="1" x14ac:dyDescent="0.2">
      <c r="A488" s="6"/>
      <c r="B488" s="5"/>
      <c r="C488" s="4"/>
      <c r="D488" s="1"/>
      <c r="E488" s="1"/>
      <c r="F488" s="3"/>
      <c r="G488" s="3"/>
      <c r="H488" s="2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</row>
    <row r="489" spans="1:54" ht="12.75" customHeight="1" x14ac:dyDescent="0.2">
      <c r="A489" s="6"/>
      <c r="B489" s="5"/>
      <c r="C489" s="4"/>
      <c r="D489" s="1"/>
      <c r="E489" s="1"/>
      <c r="F489" s="3"/>
      <c r="G489" s="3"/>
      <c r="H489" s="2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</row>
    <row r="490" spans="1:54" ht="12.75" customHeight="1" x14ac:dyDescent="0.2">
      <c r="A490" s="6"/>
      <c r="B490" s="5"/>
      <c r="C490" s="4"/>
      <c r="D490" s="1"/>
      <c r="E490" s="1"/>
      <c r="F490" s="3"/>
      <c r="G490" s="3"/>
      <c r="H490" s="2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</row>
    <row r="491" spans="1:54" ht="12.75" customHeight="1" x14ac:dyDescent="0.2">
      <c r="A491" s="6"/>
      <c r="B491" s="5"/>
      <c r="C491" s="4"/>
      <c r="D491" s="1"/>
      <c r="E491" s="1"/>
      <c r="F491" s="3"/>
      <c r="G491" s="3"/>
      <c r="H491" s="2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</row>
    <row r="492" spans="1:54" ht="12.75" customHeight="1" x14ac:dyDescent="0.2">
      <c r="A492" s="6"/>
      <c r="B492" s="5"/>
      <c r="C492" s="4"/>
      <c r="D492" s="1"/>
      <c r="E492" s="1"/>
      <c r="F492" s="3"/>
      <c r="G492" s="3"/>
      <c r="H492" s="2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</row>
    <row r="493" spans="1:54" ht="12.75" customHeight="1" x14ac:dyDescent="0.2">
      <c r="A493" s="6"/>
      <c r="B493" s="5"/>
      <c r="C493" s="4"/>
      <c r="D493" s="1"/>
      <c r="E493" s="1"/>
      <c r="F493" s="3"/>
      <c r="G493" s="3"/>
      <c r="H493" s="2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</row>
  </sheetData>
  <sheetProtection algorithmName="SHA-512" hashValue="pFv/ETlcdHdf8DqPnni22eDJZ+1haRFm7e4CXngTmSI67yEoOn03OQkOH3E8Vm5uD3G7X04MsE1xge5AOG8prQ==" saltValue="jBB5LE2ufM5DqxFbdnNApQ==" spinCount="100000" sheet="1" objects="1" scenarios="1"/>
  <mergeCells count="511">
    <mergeCell ref="C120:E120"/>
    <mergeCell ref="C128:E128"/>
    <mergeCell ref="C129:E129"/>
    <mergeCell ref="C112:E112"/>
    <mergeCell ref="C113:E113"/>
    <mergeCell ref="C114:E114"/>
    <mergeCell ref="C115:E115"/>
    <mergeCell ref="C116:E116"/>
    <mergeCell ref="C117:E117"/>
    <mergeCell ref="C118:E118"/>
    <mergeCell ref="C119:E119"/>
    <mergeCell ref="C136:E136"/>
    <mergeCell ref="C137:E137"/>
    <mergeCell ref="C138:E138"/>
    <mergeCell ref="C121:E121"/>
    <mergeCell ref="C122:E122"/>
    <mergeCell ref="C123:E123"/>
    <mergeCell ref="C124:E124"/>
    <mergeCell ref="C125:E125"/>
    <mergeCell ref="C126:E126"/>
    <mergeCell ref="C127:E127"/>
    <mergeCell ref="C130:E130"/>
    <mergeCell ref="C131:E131"/>
    <mergeCell ref="C132:E132"/>
    <mergeCell ref="C133:E133"/>
    <mergeCell ref="C134:E134"/>
    <mergeCell ref="C135:E135"/>
    <mergeCell ref="C168:E168"/>
    <mergeCell ref="C169:E169"/>
    <mergeCell ref="C142:E142"/>
    <mergeCell ref="C143:E143"/>
    <mergeCell ref="C144:E144"/>
    <mergeCell ref="C145:E145"/>
    <mergeCell ref="C146:E146"/>
    <mergeCell ref="C147:E147"/>
    <mergeCell ref="C148:E148"/>
    <mergeCell ref="C149:E149"/>
    <mergeCell ref="C165:E165"/>
    <mergeCell ref="C166:E166"/>
    <mergeCell ref="C139:E139"/>
    <mergeCell ref="C140:E140"/>
    <mergeCell ref="C141:E141"/>
    <mergeCell ref="C167:E167"/>
    <mergeCell ref="C150:E150"/>
    <mergeCell ref="C159:E159"/>
    <mergeCell ref="C160:E160"/>
    <mergeCell ref="C161:E161"/>
    <mergeCell ref="C162:E162"/>
    <mergeCell ref="C163:E163"/>
    <mergeCell ref="C164:E164"/>
    <mergeCell ref="C151:E151"/>
    <mergeCell ref="C152:E152"/>
    <mergeCell ref="C153:E153"/>
    <mergeCell ref="C154:E154"/>
    <mergeCell ref="C203:E203"/>
    <mergeCell ref="C206:E206"/>
    <mergeCell ref="C155:E155"/>
    <mergeCell ref="C156:E156"/>
    <mergeCell ref="C157:E157"/>
    <mergeCell ref="C158:E158"/>
    <mergeCell ref="C243:E243"/>
    <mergeCell ref="C244:E244"/>
    <mergeCell ref="C245:E245"/>
    <mergeCell ref="C219:E219"/>
    <mergeCell ref="C220:E220"/>
    <mergeCell ref="C222:E222"/>
    <mergeCell ref="C252:E252"/>
    <mergeCell ref="C253:E253"/>
    <mergeCell ref="C254:E254"/>
    <mergeCell ref="C255:E255"/>
    <mergeCell ref="C237:E237"/>
    <mergeCell ref="C238:E238"/>
    <mergeCell ref="C239:E239"/>
    <mergeCell ref="C240:E240"/>
    <mergeCell ref="C241:E241"/>
    <mergeCell ref="C242:D242"/>
    <mergeCell ref="C263:E263"/>
    <mergeCell ref="C264:E264"/>
    <mergeCell ref="C265:E265"/>
    <mergeCell ref="C266:E266"/>
    <mergeCell ref="C269:E269"/>
    <mergeCell ref="C246:E246"/>
    <mergeCell ref="C247:E247"/>
    <mergeCell ref="C249:D249"/>
    <mergeCell ref="C250:E250"/>
    <mergeCell ref="C251:E251"/>
    <mergeCell ref="C285:E285"/>
    <mergeCell ref="C286:E286"/>
    <mergeCell ref="C271:E271"/>
    <mergeCell ref="C272:E272"/>
    <mergeCell ref="C273:E273"/>
    <mergeCell ref="C274:E274"/>
    <mergeCell ref="C275:E275"/>
    <mergeCell ref="C276:E276"/>
    <mergeCell ref="C277:E277"/>
    <mergeCell ref="C178:E178"/>
    <mergeCell ref="C270:E270"/>
    <mergeCell ref="C278:E278"/>
    <mergeCell ref="C279:E279"/>
    <mergeCell ref="C283:E283"/>
    <mergeCell ref="C284:E284"/>
    <mergeCell ref="C257:E257"/>
    <mergeCell ref="C260:E260"/>
    <mergeCell ref="C261:E261"/>
    <mergeCell ref="C262:E262"/>
    <mergeCell ref="G192:G193"/>
    <mergeCell ref="D193:E193"/>
    <mergeCell ref="C170:E170"/>
    <mergeCell ref="C171:E171"/>
    <mergeCell ref="C172:E172"/>
    <mergeCell ref="C173:E173"/>
    <mergeCell ref="C174:E174"/>
    <mergeCell ref="C175:E175"/>
    <mergeCell ref="C176:E176"/>
    <mergeCell ref="C177:E177"/>
    <mergeCell ref="D189:E189"/>
    <mergeCell ref="D190:E190"/>
    <mergeCell ref="D191:E191"/>
    <mergeCell ref="D192:E192"/>
    <mergeCell ref="C185:G185"/>
    <mergeCell ref="F187:G187"/>
    <mergeCell ref="F189:G189"/>
    <mergeCell ref="F190:F191"/>
    <mergeCell ref="G190:G191"/>
    <mergeCell ref="F192:F193"/>
    <mergeCell ref="C216:E216"/>
    <mergeCell ref="C217:E217"/>
    <mergeCell ref="C218:E218"/>
    <mergeCell ref="C179:E179"/>
    <mergeCell ref="C180:E180"/>
    <mergeCell ref="C181:E181"/>
    <mergeCell ref="C182:E182"/>
    <mergeCell ref="C183:E183"/>
    <mergeCell ref="C184:E184"/>
    <mergeCell ref="C189:C192"/>
    <mergeCell ref="F203:G203"/>
    <mergeCell ref="F206:G206"/>
    <mergeCell ref="F207:G207"/>
    <mergeCell ref="C210:E210"/>
    <mergeCell ref="C214:E214"/>
    <mergeCell ref="C215:E215"/>
    <mergeCell ref="C207:E207"/>
    <mergeCell ref="C208:E208"/>
    <mergeCell ref="C209:E209"/>
    <mergeCell ref="E194:G194"/>
    <mergeCell ref="E195:G195"/>
    <mergeCell ref="F199:G199"/>
    <mergeCell ref="F200:G200"/>
    <mergeCell ref="F201:G201"/>
    <mergeCell ref="F202:G202"/>
    <mergeCell ref="F235:G235"/>
    <mergeCell ref="F236:G236"/>
    <mergeCell ref="C194:D194"/>
    <mergeCell ref="C195:D195"/>
    <mergeCell ref="D197:E197"/>
    <mergeCell ref="C199:E199"/>
    <mergeCell ref="C200:E200"/>
    <mergeCell ref="C201:E201"/>
    <mergeCell ref="C202:E202"/>
    <mergeCell ref="C226:D226"/>
    <mergeCell ref="F226:G226"/>
    <mergeCell ref="F227:G227"/>
    <mergeCell ref="F228:G228"/>
    <mergeCell ref="F229:G229"/>
    <mergeCell ref="F230:G230"/>
    <mergeCell ref="C231:G232"/>
    <mergeCell ref="C227:D227"/>
    <mergeCell ref="F216:G216"/>
    <mergeCell ref="F217:G217"/>
    <mergeCell ref="F218:G218"/>
    <mergeCell ref="F219:G219"/>
    <mergeCell ref="F220:G220"/>
    <mergeCell ref="F222:G222"/>
    <mergeCell ref="C228:D228"/>
    <mergeCell ref="C229:D229"/>
    <mergeCell ref="C230:D230"/>
    <mergeCell ref="C235:E235"/>
    <mergeCell ref="C236:E236"/>
    <mergeCell ref="F208:G208"/>
    <mergeCell ref="F209:G209"/>
    <mergeCell ref="F210:G210"/>
    <mergeCell ref="F214:G214"/>
    <mergeCell ref="F215:G215"/>
    <mergeCell ref="F269:G269"/>
    <mergeCell ref="F245:G245"/>
    <mergeCell ref="F246:G246"/>
    <mergeCell ref="F247:G247"/>
    <mergeCell ref="F250:G250"/>
    <mergeCell ref="F251:G251"/>
    <mergeCell ref="F252:G252"/>
    <mergeCell ref="F253:G253"/>
    <mergeCell ref="F254:G254"/>
    <mergeCell ref="F255:G255"/>
    <mergeCell ref="F261:G261"/>
    <mergeCell ref="F262:G262"/>
    <mergeCell ref="F263:G263"/>
    <mergeCell ref="F264:G264"/>
    <mergeCell ref="F265:G265"/>
    <mergeCell ref="F266:G266"/>
    <mergeCell ref="F284:G284"/>
    <mergeCell ref="F285:G285"/>
    <mergeCell ref="F286:G286"/>
    <mergeCell ref="F287:G287"/>
    <mergeCell ref="F288:G288"/>
    <mergeCell ref="F273:G273"/>
    <mergeCell ref="F274:G274"/>
    <mergeCell ref="F275:G275"/>
    <mergeCell ref="F276:G276"/>
    <mergeCell ref="F277:G277"/>
    <mergeCell ref="F174:G174"/>
    <mergeCell ref="F175:G175"/>
    <mergeCell ref="F270:G270"/>
    <mergeCell ref="F271:G271"/>
    <mergeCell ref="F272:G272"/>
    <mergeCell ref="F283:G283"/>
    <mergeCell ref="F278:G278"/>
    <mergeCell ref="F279:G279"/>
    <mergeCell ref="F257:G257"/>
    <mergeCell ref="F260:G260"/>
    <mergeCell ref="F182:G182"/>
    <mergeCell ref="F183:G183"/>
    <mergeCell ref="F184:G184"/>
    <mergeCell ref="F167:G167"/>
    <mergeCell ref="F168:G168"/>
    <mergeCell ref="F169:G169"/>
    <mergeCell ref="F170:G170"/>
    <mergeCell ref="F171:G171"/>
    <mergeCell ref="F172:G172"/>
    <mergeCell ref="F173:G173"/>
    <mergeCell ref="F176:G176"/>
    <mergeCell ref="F177:G177"/>
    <mergeCell ref="F178:G178"/>
    <mergeCell ref="F179:G179"/>
    <mergeCell ref="F180:G180"/>
    <mergeCell ref="F181:G181"/>
    <mergeCell ref="F103:G103"/>
    <mergeCell ref="C101:E101"/>
    <mergeCell ref="C102:E102"/>
    <mergeCell ref="C103:E103"/>
    <mergeCell ref="C104:E104"/>
    <mergeCell ref="C105:E105"/>
    <mergeCell ref="F104:G104"/>
    <mergeCell ref="F105:G105"/>
    <mergeCell ref="F4:F5"/>
    <mergeCell ref="G4:G5"/>
    <mergeCell ref="I4:J4"/>
    <mergeCell ref="I5:J5"/>
    <mergeCell ref="F74:G74"/>
    <mergeCell ref="E94:G94"/>
    <mergeCell ref="C7:D7"/>
    <mergeCell ref="F237:G237"/>
    <mergeCell ref="F238:G238"/>
    <mergeCell ref="F239:G239"/>
    <mergeCell ref="F243:G243"/>
    <mergeCell ref="F244:G244"/>
    <mergeCell ref="E95:G95"/>
    <mergeCell ref="F96:G96"/>
    <mergeCell ref="F101:G101"/>
    <mergeCell ref="F102:G102"/>
    <mergeCell ref="C12:E12"/>
    <mergeCell ref="F12:G12"/>
    <mergeCell ref="C1:C4"/>
    <mergeCell ref="D1:E1"/>
    <mergeCell ref="F1:G1"/>
    <mergeCell ref="D2:E2"/>
    <mergeCell ref="F2:F3"/>
    <mergeCell ref="G2:G3"/>
    <mergeCell ref="D3:E3"/>
    <mergeCell ref="C6:D6"/>
    <mergeCell ref="F16:G16"/>
    <mergeCell ref="C17:E17"/>
    <mergeCell ref="F17:G17"/>
    <mergeCell ref="C8:E8"/>
    <mergeCell ref="F8:G8"/>
    <mergeCell ref="C9:E9"/>
    <mergeCell ref="C10:E10"/>
    <mergeCell ref="F10:G10"/>
    <mergeCell ref="C11:E11"/>
    <mergeCell ref="F11:G11"/>
    <mergeCell ref="C21:E21"/>
    <mergeCell ref="C22:E22"/>
    <mergeCell ref="F22:G22"/>
    <mergeCell ref="C13:E13"/>
    <mergeCell ref="F13:G13"/>
    <mergeCell ref="F14:G14"/>
    <mergeCell ref="C14:E14"/>
    <mergeCell ref="C15:E15"/>
    <mergeCell ref="F15:G15"/>
    <mergeCell ref="C16:E16"/>
    <mergeCell ref="C26:E26"/>
    <mergeCell ref="C27:E27"/>
    <mergeCell ref="F27:G27"/>
    <mergeCell ref="C18:E18"/>
    <mergeCell ref="F18:G18"/>
    <mergeCell ref="C19:E19"/>
    <mergeCell ref="F19:G19"/>
    <mergeCell ref="C20:E20"/>
    <mergeCell ref="F20:G20"/>
    <mergeCell ref="F21:G21"/>
    <mergeCell ref="C31:E31"/>
    <mergeCell ref="F31:G31"/>
    <mergeCell ref="F32:G32"/>
    <mergeCell ref="C32:E32"/>
    <mergeCell ref="C23:E23"/>
    <mergeCell ref="F23:G23"/>
    <mergeCell ref="C24:E24"/>
    <mergeCell ref="F24:G24"/>
    <mergeCell ref="C25:E25"/>
    <mergeCell ref="F25:G25"/>
    <mergeCell ref="C36:E36"/>
    <mergeCell ref="F36:G36"/>
    <mergeCell ref="C37:E37"/>
    <mergeCell ref="F37:G37"/>
    <mergeCell ref="C28:E28"/>
    <mergeCell ref="F28:G28"/>
    <mergeCell ref="C29:E29"/>
    <mergeCell ref="F29:G29"/>
    <mergeCell ref="C30:E30"/>
    <mergeCell ref="F30:G30"/>
    <mergeCell ref="C41:E41"/>
    <mergeCell ref="F41:G41"/>
    <mergeCell ref="C42:E42"/>
    <mergeCell ref="F42:G42"/>
    <mergeCell ref="C33:E33"/>
    <mergeCell ref="F33:G33"/>
    <mergeCell ref="C34:E34"/>
    <mergeCell ref="F34:G34"/>
    <mergeCell ref="C35:E35"/>
    <mergeCell ref="F35:G35"/>
    <mergeCell ref="F46:G46"/>
    <mergeCell ref="C46:E46"/>
    <mergeCell ref="C47:E47"/>
    <mergeCell ref="F47:G47"/>
    <mergeCell ref="C38:E38"/>
    <mergeCell ref="F38:G38"/>
    <mergeCell ref="F39:G39"/>
    <mergeCell ref="C39:E39"/>
    <mergeCell ref="C40:E40"/>
    <mergeCell ref="F40:G40"/>
    <mergeCell ref="C66:E66"/>
    <mergeCell ref="F66:G66"/>
    <mergeCell ref="F67:G67"/>
    <mergeCell ref="C67:E67"/>
    <mergeCell ref="C43:E43"/>
    <mergeCell ref="F43:G43"/>
    <mergeCell ref="C44:E44"/>
    <mergeCell ref="F44:G44"/>
    <mergeCell ref="C45:E45"/>
    <mergeCell ref="F45:G45"/>
    <mergeCell ref="C72:E72"/>
    <mergeCell ref="F72:G72"/>
    <mergeCell ref="C73:E73"/>
    <mergeCell ref="F73:G73"/>
    <mergeCell ref="C61:E61"/>
    <mergeCell ref="F61:G61"/>
    <mergeCell ref="C62:E62"/>
    <mergeCell ref="F62:G62"/>
    <mergeCell ref="C63:E63"/>
    <mergeCell ref="F63:G63"/>
    <mergeCell ref="C48:E48"/>
    <mergeCell ref="F48:G48"/>
    <mergeCell ref="C49:E49"/>
    <mergeCell ref="F49:G49"/>
    <mergeCell ref="C71:E71"/>
    <mergeCell ref="F71:G71"/>
    <mergeCell ref="C64:E64"/>
    <mergeCell ref="F64:G64"/>
    <mergeCell ref="C65:E65"/>
    <mergeCell ref="F65:G65"/>
    <mergeCell ref="F79:G79"/>
    <mergeCell ref="C80:E80"/>
    <mergeCell ref="F80:G80"/>
    <mergeCell ref="F81:G81"/>
    <mergeCell ref="C81:E81"/>
    <mergeCell ref="C82:E82"/>
    <mergeCell ref="F82:G82"/>
    <mergeCell ref="C56:E56"/>
    <mergeCell ref="F56:G56"/>
    <mergeCell ref="C57:E57"/>
    <mergeCell ref="F57:G57"/>
    <mergeCell ref="C58:E58"/>
    <mergeCell ref="F83:G83"/>
    <mergeCell ref="C74:E74"/>
    <mergeCell ref="C75:E75"/>
    <mergeCell ref="F75:G75"/>
    <mergeCell ref="C76:E76"/>
    <mergeCell ref="F53:G53"/>
    <mergeCell ref="C53:E53"/>
    <mergeCell ref="C54:E54"/>
    <mergeCell ref="F54:G54"/>
    <mergeCell ref="C55:E55"/>
    <mergeCell ref="F55:G55"/>
    <mergeCell ref="C50:E50"/>
    <mergeCell ref="F50:G50"/>
    <mergeCell ref="C51:E51"/>
    <mergeCell ref="F51:G51"/>
    <mergeCell ref="C52:E52"/>
    <mergeCell ref="F52:G52"/>
    <mergeCell ref="C84:E84"/>
    <mergeCell ref="F84:G84"/>
    <mergeCell ref="C83:E83"/>
    <mergeCell ref="C68:E68"/>
    <mergeCell ref="F68:G68"/>
    <mergeCell ref="C69:E69"/>
    <mergeCell ref="F69:G69"/>
    <mergeCell ref="C70:E70"/>
    <mergeCell ref="F70:G70"/>
    <mergeCell ref="F76:G76"/>
    <mergeCell ref="F58:G58"/>
    <mergeCell ref="C59:E59"/>
    <mergeCell ref="F59:G59"/>
    <mergeCell ref="F60:G60"/>
    <mergeCell ref="C60:E60"/>
    <mergeCell ref="C79:E79"/>
    <mergeCell ref="C77:E77"/>
    <mergeCell ref="F77:G77"/>
    <mergeCell ref="C78:E78"/>
    <mergeCell ref="F78:G78"/>
    <mergeCell ref="C98:E98"/>
    <mergeCell ref="F97:G97"/>
    <mergeCell ref="F98:G98"/>
    <mergeCell ref="D89:E89"/>
    <mergeCell ref="D90:E90"/>
    <mergeCell ref="D92:E92"/>
    <mergeCell ref="G92:G93"/>
    <mergeCell ref="D91:E91"/>
    <mergeCell ref="C94:D94"/>
    <mergeCell ref="C95:D95"/>
    <mergeCell ref="C96:E96"/>
    <mergeCell ref="C97:E97"/>
    <mergeCell ref="C85:E85"/>
    <mergeCell ref="F85:G85"/>
    <mergeCell ref="F86:G86"/>
    <mergeCell ref="F87:G87"/>
    <mergeCell ref="F88:G88"/>
    <mergeCell ref="C89:C92"/>
    <mergeCell ref="F89:G89"/>
    <mergeCell ref="F90:F91"/>
    <mergeCell ref="G90:G91"/>
    <mergeCell ref="F92:F93"/>
    <mergeCell ref="F110:G110"/>
    <mergeCell ref="F111:G111"/>
    <mergeCell ref="C106:E106"/>
    <mergeCell ref="C107:E107"/>
    <mergeCell ref="C108:E108"/>
    <mergeCell ref="C109:E109"/>
    <mergeCell ref="C110:E110"/>
    <mergeCell ref="C111:E111"/>
    <mergeCell ref="F106:G106"/>
    <mergeCell ref="F118:G118"/>
    <mergeCell ref="F119:G119"/>
    <mergeCell ref="F120:G120"/>
    <mergeCell ref="F99:G99"/>
    <mergeCell ref="F100:G100"/>
    <mergeCell ref="C99:E99"/>
    <mergeCell ref="C100:E100"/>
    <mergeCell ref="F107:G107"/>
    <mergeCell ref="F108:G108"/>
    <mergeCell ref="F109:G109"/>
    <mergeCell ref="F112:G112"/>
    <mergeCell ref="F113:G113"/>
    <mergeCell ref="F114:G114"/>
    <mergeCell ref="F115:G115"/>
    <mergeCell ref="F116:G116"/>
    <mergeCell ref="F117:G117"/>
    <mergeCell ref="F138:G138"/>
    <mergeCell ref="F121:G121"/>
    <mergeCell ref="F122:G122"/>
    <mergeCell ref="F123:G123"/>
    <mergeCell ref="F124:G124"/>
    <mergeCell ref="F125:G125"/>
    <mergeCell ref="F126:G126"/>
    <mergeCell ref="F127:G127"/>
    <mergeCell ref="F128:G128"/>
    <mergeCell ref="F129:G129"/>
    <mergeCell ref="F146:G146"/>
    <mergeCell ref="F147:G147"/>
    <mergeCell ref="F130:G130"/>
    <mergeCell ref="F131:G131"/>
    <mergeCell ref="F132:G132"/>
    <mergeCell ref="F133:G133"/>
    <mergeCell ref="F134:G134"/>
    <mergeCell ref="F135:G135"/>
    <mergeCell ref="F136:G136"/>
    <mergeCell ref="F137:G137"/>
    <mergeCell ref="F163:G163"/>
    <mergeCell ref="F164:G164"/>
    <mergeCell ref="F165:G165"/>
    <mergeCell ref="F139:G139"/>
    <mergeCell ref="F140:G140"/>
    <mergeCell ref="F141:G141"/>
    <mergeCell ref="F142:G142"/>
    <mergeCell ref="F143:G143"/>
    <mergeCell ref="F144:G144"/>
    <mergeCell ref="F145:G145"/>
    <mergeCell ref="F148:G148"/>
    <mergeCell ref="F149:G149"/>
    <mergeCell ref="F150:G150"/>
    <mergeCell ref="F151:G151"/>
    <mergeCell ref="F161:G161"/>
    <mergeCell ref="F162:G162"/>
    <mergeCell ref="F166:G166"/>
    <mergeCell ref="F152:G152"/>
    <mergeCell ref="F153:G153"/>
    <mergeCell ref="F154:G154"/>
    <mergeCell ref="F155:G155"/>
    <mergeCell ref="F156:G156"/>
    <mergeCell ref="F157:G157"/>
    <mergeCell ref="F158:G158"/>
    <mergeCell ref="F159:G159"/>
    <mergeCell ref="F160:G160"/>
  </mergeCells>
  <conditionalFormatting sqref="G7">
    <cfRule type="expression" dxfId="0" priority="1" stopIfTrue="1">
      <formula>MOD(ROW(),2)=0</formula>
    </cfRule>
  </conditionalFormatting>
  <dataValidations count="5">
    <dataValidation type="list" allowBlank="1" showErrorMessage="1" sqref="G6" xr:uid="{00000000-0002-0000-0300-000004000000}">
      <formula1>$D$292:$D$293</formula1>
    </dataValidation>
    <dataValidation type="list" allowBlank="1" showErrorMessage="1" sqref="E227:E230" xr:uid="{00000000-0002-0000-0300-000003000000}">
      <formula1>UNIDADES_OSS</formula1>
    </dataValidation>
    <dataValidation type="list" allowBlank="1" showErrorMessage="1" sqref="C7" xr:uid="{00000000-0002-0000-0300-000002000000}">
      <formula1>UNIDADES</formula1>
    </dataValidation>
    <dataValidation type="list" allowBlank="1" showErrorMessage="1" sqref="F4" xr:uid="{00000000-0002-0000-0300-000001000000}">
      <formula1>COMPET</formula1>
    </dataValidation>
    <dataValidation type="list" allowBlank="1" showErrorMessage="1" sqref="G4" xr:uid="{00000000-0002-0000-0300-000000000000}">
      <formula1>ANOCG</formula1>
    </dataValidation>
  </dataValidations>
  <printOptions horizontalCentered="1"/>
  <pageMargins left="0.59055118110236227" right="0" top="0" bottom="0" header="0" footer="0"/>
  <pageSetup paperSize="9" scale="50" fitToHeight="4" orientation="portrait" r:id="rId1"/>
  <rowBreaks count="2" manualBreakCount="2">
    <brk id="88" max="16383" man="1"/>
    <brk id="18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7</vt:i4>
      </vt:variant>
    </vt:vector>
  </HeadingPairs>
  <TitlesOfParts>
    <vt:vector size="8" baseType="lpstr">
      <vt:lpstr>CONTÁBIL- FINANCEIRA </vt:lpstr>
      <vt:lpstr>'CONTÁBIL- FINANCEIRA '!Excel_BuiltIn__FilterDatabase</vt:lpstr>
      <vt:lpstr>NÃO</vt:lpstr>
      <vt:lpstr>'CONTÁBIL- FINANCEIRA '!Print_Area_0</vt:lpstr>
      <vt:lpstr>'CONTÁBIL- FINANCEIRA '!Print_Area_0_0</vt:lpstr>
      <vt:lpstr>'CONTÁBIL- FINANCEIRA '!Print_Area_0_0_0</vt:lpstr>
      <vt:lpstr>'CONTÁBIL- FINANCEIRA '!Print_Area_0_0_0_0</vt:lpstr>
      <vt:lpstr>'CONTÁBIL- FINANCEIRA '!Print_Area_0_0_0_0_0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2022-01-06T11:31:54Z</dcterms:created>
  <dcterms:modified xsi:type="dcterms:W3CDTF">2022-01-06T11:32:00Z</dcterms:modified>
</cp:coreProperties>
</file>